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T:\2019\160_PlanteInno\4593_PAF_Vandstatus og tørkeindeks i din mark_SKH\01_Arbejdsmappe\hevp\Afrapportering\"/>
    </mc:Choice>
  </mc:AlternateContent>
  <xr:revisionPtr revIDLastSave="0" documentId="8_{0FE4E39F-CC80-4435-97D5-9382B490B86D}" xr6:coauthVersionLast="36" xr6:coauthVersionMax="36" xr10:uidLastSave="{00000000-0000-0000-0000-000000000000}"/>
  <bookViews>
    <workbookView xWindow="-120" yWindow="-120" windowWidth="29040" windowHeight="15840" tabRatio="733" xr2:uid="{00000000-000D-0000-FFFF-FFFF00000000}"/>
  </bookViews>
  <sheets>
    <sheet name="Afgrødemodel græs" sheetId="15" r:id="rId1"/>
    <sheet name="Konstanter" sheetId="9" r:id="rId2"/>
    <sheet name="Dato+dags#" sheetId="3" r:id="rId3"/>
    <sheet name="Temperatur+indstråling norm" sheetId="20" r:id="rId4"/>
  </sheets>
  <definedNames>
    <definedName name="Afgrøde">Konstanter!$A$7:$A$24</definedName>
    <definedName name="Afgrøder">Konstanter!$A$7:$A$14</definedName>
    <definedName name="Jordtype">Konstanter!$Q$30:$Q$39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I14" i="9" l="1"/>
  <c r="AL31" i="9"/>
  <c r="AL32" i="9"/>
  <c r="AL33" i="9"/>
  <c r="AL34" i="9"/>
  <c r="AL35" i="9"/>
  <c r="AL36" i="9"/>
  <c r="AL37" i="9"/>
  <c r="AL38" i="9"/>
  <c r="AL39" i="9"/>
  <c r="AL30" i="9"/>
  <c r="AK31" i="9"/>
  <c r="AK32" i="9"/>
  <c r="AK33" i="9"/>
  <c r="AK34" i="9"/>
  <c r="AK35" i="9"/>
  <c r="AK36" i="9"/>
  <c r="AK37" i="9"/>
  <c r="AK38" i="9"/>
  <c r="AK39" i="9"/>
  <c r="AK30" i="9"/>
  <c r="AJ31" i="9"/>
  <c r="AJ32" i="9"/>
  <c r="AJ33" i="9"/>
  <c r="AJ34" i="9"/>
  <c r="AJ35" i="9"/>
  <c r="AJ36" i="9"/>
  <c r="AJ37" i="9"/>
  <c r="AJ38" i="9"/>
  <c r="AJ39" i="9"/>
  <c r="AJ30" i="9"/>
  <c r="AI31" i="9"/>
  <c r="AI32" i="9"/>
  <c r="AI33" i="9"/>
  <c r="AI34" i="9"/>
  <c r="AI35" i="9"/>
  <c r="AI36" i="9"/>
  <c r="AI37" i="9"/>
  <c r="AI38" i="9"/>
  <c r="AI39" i="9"/>
  <c r="AI30" i="9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3" i="3"/>
  <c r="AR47" i="15" l="1"/>
  <c r="E263" i="15" l="1"/>
  <c r="E264" i="15"/>
  <c r="E265" i="15"/>
  <c r="E266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2" i="15"/>
  <c r="E283" i="15"/>
  <c r="E284" i="15"/>
  <c r="E285" i="15"/>
  <c r="E286" i="15"/>
  <c r="E287" i="15"/>
  <c r="E288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E305" i="15"/>
  <c r="E306" i="15"/>
  <c r="E307" i="15"/>
  <c r="E308" i="15"/>
  <c r="E309" i="15"/>
  <c r="E310" i="15"/>
  <c r="E311" i="15"/>
  <c r="E312" i="15"/>
  <c r="E313" i="15"/>
  <c r="E314" i="15"/>
  <c r="E315" i="15"/>
  <c r="E262" i="15" l="1"/>
  <c r="E261" i="15"/>
  <c r="E260" i="15"/>
  <c r="E259" i="15"/>
  <c r="E258" i="15"/>
  <c r="E257" i="15"/>
  <c r="E256" i="15"/>
  <c r="E255" i="15"/>
  <c r="E254" i="15"/>
  <c r="E253" i="15"/>
  <c r="E252" i="15"/>
  <c r="E251" i="15"/>
  <c r="E250" i="15"/>
  <c r="E249" i="15"/>
  <c r="E248" i="15"/>
  <c r="E247" i="15"/>
  <c r="E246" i="15"/>
  <c r="E245" i="15"/>
  <c r="E244" i="15"/>
  <c r="E243" i="15"/>
  <c r="E242" i="15"/>
  <c r="E241" i="15"/>
  <c r="E240" i="15"/>
  <c r="E239" i="15"/>
  <c r="E238" i="15"/>
  <c r="E237" i="15"/>
  <c r="E236" i="15"/>
  <c r="E235" i="15"/>
  <c r="E234" i="15"/>
  <c r="E233" i="15"/>
  <c r="E232" i="15"/>
  <c r="E231" i="15"/>
  <c r="E230" i="15"/>
  <c r="E229" i="15"/>
  <c r="E228" i="15"/>
  <c r="E227" i="15"/>
  <c r="E226" i="15"/>
  <c r="E225" i="15"/>
  <c r="E224" i="15"/>
  <c r="E223" i="15"/>
  <c r="E222" i="15"/>
  <c r="E221" i="15"/>
  <c r="E220" i="15"/>
  <c r="E219" i="15"/>
  <c r="E218" i="15"/>
  <c r="E217" i="15"/>
  <c r="E216" i="15"/>
  <c r="E215" i="15"/>
  <c r="E214" i="15"/>
  <c r="E213" i="15"/>
  <c r="E212" i="15"/>
  <c r="E211" i="15"/>
  <c r="E210" i="15"/>
  <c r="E209" i="15"/>
  <c r="E208" i="15"/>
  <c r="E207" i="15"/>
  <c r="E206" i="15"/>
  <c r="E205" i="15"/>
  <c r="E204" i="15"/>
  <c r="E203" i="15"/>
  <c r="E202" i="15"/>
  <c r="E201" i="15"/>
  <c r="E200" i="15"/>
  <c r="E199" i="15"/>
  <c r="E198" i="15"/>
  <c r="E197" i="15"/>
  <c r="E196" i="15"/>
  <c r="E195" i="15"/>
  <c r="E194" i="15"/>
  <c r="E193" i="15"/>
  <c r="E192" i="15"/>
  <c r="E191" i="15"/>
  <c r="E190" i="15"/>
  <c r="E189" i="15"/>
  <c r="E188" i="15"/>
  <c r="E187" i="15"/>
  <c r="E186" i="15"/>
  <c r="E185" i="15"/>
  <c r="E184" i="15"/>
  <c r="E183" i="15"/>
  <c r="E182" i="15"/>
  <c r="E181" i="15"/>
  <c r="E180" i="15"/>
  <c r="E179" i="15"/>
  <c r="E178" i="15"/>
  <c r="E177" i="15"/>
  <c r="E176" i="15"/>
  <c r="E175" i="15"/>
  <c r="E174" i="15"/>
  <c r="E173" i="15"/>
  <c r="E172" i="15"/>
  <c r="E171" i="15"/>
  <c r="E170" i="15"/>
  <c r="E169" i="15"/>
  <c r="E168" i="15"/>
  <c r="E167" i="15"/>
  <c r="E166" i="15"/>
  <c r="E165" i="15"/>
  <c r="E164" i="15"/>
  <c r="E163" i="15"/>
  <c r="E162" i="15"/>
  <c r="E161" i="15"/>
  <c r="E160" i="15"/>
  <c r="E159" i="15"/>
  <c r="E158" i="15"/>
  <c r="E157" i="15"/>
  <c r="E156" i="15"/>
  <c r="E155" i="15"/>
  <c r="E154" i="15"/>
  <c r="E153" i="15"/>
  <c r="E152" i="15"/>
  <c r="E151" i="15"/>
  <c r="E150" i="15"/>
  <c r="E149" i="15"/>
  <c r="E148" i="15"/>
  <c r="E147" i="15"/>
  <c r="E146" i="15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E130" i="15"/>
  <c r="E129" i="15"/>
  <c r="E128" i="15"/>
  <c r="E127" i="15"/>
  <c r="E126" i="15"/>
  <c r="E125" i="15"/>
  <c r="E124" i="15"/>
  <c r="E123" i="15"/>
  <c r="E122" i="15"/>
  <c r="E121" i="15"/>
  <c r="E120" i="1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AR46" i="15"/>
  <c r="E46" i="15"/>
  <c r="AR45" i="15"/>
  <c r="E45" i="15"/>
  <c r="AR44" i="15"/>
  <c r="AR48" i="15" s="1"/>
  <c r="E44" i="15"/>
  <c r="AR43" i="15"/>
  <c r="E43" i="15"/>
  <c r="AR42" i="15"/>
  <c r="E42" i="15"/>
  <c r="E41" i="15"/>
  <c r="E40" i="15"/>
  <c r="E39" i="15"/>
  <c r="E38" i="15"/>
  <c r="E37" i="15"/>
  <c r="AR36" i="15"/>
  <c r="W257" i="15" s="1"/>
  <c r="E36" i="15"/>
  <c r="AR35" i="15"/>
  <c r="E35" i="15"/>
  <c r="AR34" i="15"/>
  <c r="E34" i="15"/>
  <c r="AR33" i="15"/>
  <c r="E33" i="15"/>
  <c r="E32" i="15"/>
  <c r="E31" i="15"/>
  <c r="E30" i="15"/>
  <c r="E29" i="15"/>
  <c r="E28" i="15"/>
  <c r="E27" i="15"/>
  <c r="E26" i="15"/>
  <c r="E25" i="15"/>
  <c r="E24" i="15"/>
  <c r="AR23" i="15"/>
  <c r="E23" i="15"/>
  <c r="E22" i="15"/>
  <c r="AR21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G10" i="15" s="1"/>
  <c r="B10" i="15"/>
  <c r="AN64" i="9"/>
  <c r="AA39" i="9"/>
  <c r="Z39" i="9"/>
  <c r="Y39" i="9"/>
  <c r="X39" i="9"/>
  <c r="AA38" i="9"/>
  <c r="Z38" i="9"/>
  <c r="Y38" i="9"/>
  <c r="X38" i="9"/>
  <c r="AA37" i="9"/>
  <c r="Z37" i="9"/>
  <c r="Y37" i="9"/>
  <c r="X37" i="9"/>
  <c r="AA36" i="9"/>
  <c r="Z36" i="9"/>
  <c r="Y36" i="9"/>
  <c r="X36" i="9"/>
  <c r="AA35" i="9"/>
  <c r="Z35" i="9"/>
  <c r="Y35" i="9"/>
  <c r="X35" i="9"/>
  <c r="AA34" i="9"/>
  <c r="Z34" i="9"/>
  <c r="Y34" i="9"/>
  <c r="X34" i="9"/>
  <c r="AA33" i="9"/>
  <c r="Z33" i="9"/>
  <c r="Y33" i="9"/>
  <c r="X33" i="9"/>
  <c r="AA32" i="9"/>
  <c r="Z32" i="9"/>
  <c r="Y32" i="9"/>
  <c r="X32" i="9"/>
  <c r="AA31" i="9"/>
  <c r="Z31" i="9"/>
  <c r="Y31" i="9"/>
  <c r="X31" i="9"/>
  <c r="AA30" i="9"/>
  <c r="Z30" i="9"/>
  <c r="Y30" i="9"/>
  <c r="X30" i="9"/>
  <c r="AO11" i="9"/>
  <c r="T203" i="15" l="1"/>
  <c r="B11" i="15"/>
  <c r="W32" i="15"/>
  <c r="W17" i="15"/>
  <c r="W35" i="15"/>
  <c r="W182" i="15"/>
  <c r="W261" i="15"/>
  <c r="AK227" i="15"/>
  <c r="AK33" i="15"/>
  <c r="AK15" i="15"/>
  <c r="AK31" i="15"/>
  <c r="AK10" i="15"/>
  <c r="AK28" i="15"/>
  <c r="W88" i="15"/>
  <c r="W91" i="15"/>
  <c r="W11" i="15"/>
  <c r="AK20" i="15"/>
  <c r="AK25" i="15"/>
  <c r="AK27" i="15"/>
  <c r="AK98" i="15"/>
  <c r="AK104" i="15"/>
  <c r="AK189" i="15"/>
  <c r="AK216" i="15"/>
  <c r="W247" i="15"/>
  <c r="AK252" i="15"/>
  <c r="AK16" i="15"/>
  <c r="AK39" i="15"/>
  <c r="AK172" i="15"/>
  <c r="AK181" i="15"/>
  <c r="W201" i="15"/>
  <c r="AK212" i="15"/>
  <c r="AK260" i="15"/>
  <c r="AK173" i="15"/>
  <c r="AK246" i="15"/>
  <c r="W21" i="15"/>
  <c r="W26" i="15"/>
  <c r="AK47" i="15"/>
  <c r="AK99" i="15"/>
  <c r="W105" i="15"/>
  <c r="W190" i="15"/>
  <c r="W209" i="15"/>
  <c r="W217" i="15"/>
  <c r="AK230" i="15"/>
  <c r="W40" i="15"/>
  <c r="W44" i="15"/>
  <c r="W113" i="15"/>
  <c r="W138" i="15"/>
  <c r="W147" i="15"/>
  <c r="W154" i="15"/>
  <c r="W155" i="15"/>
  <c r="W162" i="15"/>
  <c r="T178" i="15"/>
  <c r="W198" i="15"/>
  <c r="W206" i="15"/>
  <c r="W227" i="15"/>
  <c r="W238" i="15"/>
  <c r="AK13" i="15"/>
  <c r="W14" i="15"/>
  <c r="W16" i="15"/>
  <c r="AK18" i="15"/>
  <c r="AK22" i="15"/>
  <c r="W30" i="15"/>
  <c r="AK38" i="15"/>
  <c r="W46" i="15"/>
  <c r="W48" i="15"/>
  <c r="AK61" i="15"/>
  <c r="AK62" i="15"/>
  <c r="AK84" i="15"/>
  <c r="AK85" i="15"/>
  <c r="W93" i="15"/>
  <c r="W96" i="15"/>
  <c r="W100" i="15"/>
  <c r="AK101" i="15"/>
  <c r="AK126" i="15"/>
  <c r="AK127" i="15"/>
  <c r="W174" i="15"/>
  <c r="W185" i="15"/>
  <c r="W193" i="15"/>
  <c r="AK196" i="15"/>
  <c r="AK204" i="15"/>
  <c r="T210" i="15"/>
  <c r="AK213" i="15"/>
  <c r="W220" i="15"/>
  <c r="AK223" i="15"/>
  <c r="AK231" i="15"/>
  <c r="AK253" i="15"/>
  <c r="W65" i="15"/>
  <c r="W103" i="15"/>
  <c r="W120" i="15"/>
  <c r="W139" i="15"/>
  <c r="W163" i="15"/>
  <c r="W239" i="15"/>
  <c r="W67" i="15"/>
  <c r="W112" i="15"/>
  <c r="W146" i="15"/>
  <c r="T14" i="15"/>
  <c r="W19" i="15"/>
  <c r="W23" i="15"/>
  <c r="T25" i="15"/>
  <c r="W29" i="15"/>
  <c r="AK44" i="15"/>
  <c r="T45" i="15"/>
  <c r="W62" i="15"/>
  <c r="W63" i="15"/>
  <c r="AK64" i="15"/>
  <c r="AK66" i="15"/>
  <c r="T77" i="15"/>
  <c r="W85" i="15"/>
  <c r="W86" i="15"/>
  <c r="AK102" i="15"/>
  <c r="AK111" i="15"/>
  <c r="AK112" i="15"/>
  <c r="AK119" i="15"/>
  <c r="W127" i="15"/>
  <c r="W128" i="15"/>
  <c r="AK137" i="15"/>
  <c r="AK138" i="15"/>
  <c r="AK145" i="15"/>
  <c r="AK146" i="15"/>
  <c r="AK153" i="15"/>
  <c r="AK154" i="15"/>
  <c r="AK161" i="15"/>
  <c r="AK162" i="15"/>
  <c r="W177" i="15"/>
  <c r="AK180" i="15"/>
  <c r="AK188" i="15"/>
  <c r="T194" i="15"/>
  <c r="AK197" i="15"/>
  <c r="AK205" i="15"/>
  <c r="W214" i="15"/>
  <c r="AK215" i="15"/>
  <c r="T221" i="15"/>
  <c r="W232" i="15"/>
  <c r="AK237" i="15"/>
  <c r="AK238" i="15"/>
  <c r="AK245" i="15"/>
  <c r="W254" i="15"/>
  <c r="AK259" i="15"/>
  <c r="T10" i="15"/>
  <c r="T97" i="15"/>
  <c r="T179" i="15"/>
  <c r="T195" i="15"/>
  <c r="T211" i="15"/>
  <c r="T222" i="15"/>
  <c r="T228" i="15"/>
  <c r="T28" i="15"/>
  <c r="T53" i="15"/>
  <c r="T57" i="15"/>
  <c r="T76" i="15"/>
  <c r="T89" i="15"/>
  <c r="T94" i="15"/>
  <c r="T171" i="15"/>
  <c r="T187" i="15"/>
  <c r="T263" i="15"/>
  <c r="T264" i="15"/>
  <c r="T265" i="15"/>
  <c r="T266" i="15"/>
  <c r="T267" i="15"/>
  <c r="T268" i="15"/>
  <c r="T269" i="15"/>
  <c r="T270" i="15"/>
  <c r="T271" i="15"/>
  <c r="T272" i="15"/>
  <c r="T273" i="15"/>
  <c r="T274" i="15"/>
  <c r="T275" i="15"/>
  <c r="T276" i="15"/>
  <c r="T277" i="15"/>
  <c r="T278" i="15"/>
  <c r="T279" i="15"/>
  <c r="T280" i="15"/>
  <c r="T281" i="15"/>
  <c r="T282" i="15"/>
  <c r="T283" i="15"/>
  <c r="T284" i="15"/>
  <c r="T285" i="15"/>
  <c r="T286" i="15"/>
  <c r="T287" i="15"/>
  <c r="T288" i="15"/>
  <c r="T289" i="15"/>
  <c r="T290" i="15"/>
  <c r="T291" i="15"/>
  <c r="T292" i="15"/>
  <c r="T293" i="15"/>
  <c r="T294" i="15"/>
  <c r="T295" i="15"/>
  <c r="T296" i="15"/>
  <c r="T299" i="15"/>
  <c r="T303" i="15"/>
  <c r="T307" i="15"/>
  <c r="T298" i="15"/>
  <c r="T305" i="15"/>
  <c r="T311" i="15"/>
  <c r="T315" i="15"/>
  <c r="T300" i="15"/>
  <c r="T302" i="15"/>
  <c r="T310" i="15"/>
  <c r="T314" i="15"/>
  <c r="T297" i="15"/>
  <c r="T304" i="15"/>
  <c r="T306" i="15"/>
  <c r="T309" i="15"/>
  <c r="T313" i="15"/>
  <c r="T301" i="15"/>
  <c r="T308" i="15"/>
  <c r="T312" i="15"/>
  <c r="T260" i="15"/>
  <c r="T257" i="15"/>
  <c r="T253" i="15"/>
  <c r="T250" i="15"/>
  <c r="T246" i="15"/>
  <c r="T242" i="15"/>
  <c r="T238" i="15"/>
  <c r="T231" i="15"/>
  <c r="T227" i="15"/>
  <c r="T224" i="15"/>
  <c r="T220" i="15"/>
  <c r="T216" i="15"/>
  <c r="T213" i="15"/>
  <c r="T209" i="15"/>
  <c r="T205" i="15"/>
  <c r="T201" i="15"/>
  <c r="T197" i="15"/>
  <c r="T193" i="15"/>
  <c r="T189" i="15"/>
  <c r="T185" i="15"/>
  <c r="T181" i="15"/>
  <c r="T177" i="15"/>
  <c r="T173" i="15"/>
  <c r="T166" i="15"/>
  <c r="T162" i="15"/>
  <c r="T158" i="15"/>
  <c r="T154" i="15"/>
  <c r="T150" i="15"/>
  <c r="T146" i="15"/>
  <c r="T142" i="15"/>
  <c r="T138" i="15"/>
  <c r="T134" i="15"/>
  <c r="T131" i="15"/>
  <c r="T127" i="15"/>
  <c r="T123" i="15"/>
  <c r="T120" i="15"/>
  <c r="T116" i="15"/>
  <c r="T112" i="15"/>
  <c r="T108" i="15"/>
  <c r="T105" i="15"/>
  <c r="T102" i="15"/>
  <c r="T99" i="15"/>
  <c r="T96" i="15"/>
  <c r="T93" i="15"/>
  <c r="T91" i="15"/>
  <c r="T88" i="15"/>
  <c r="T85" i="15"/>
  <c r="T81" i="15"/>
  <c r="T78" i="15"/>
  <c r="T73" i="15"/>
  <c r="T70" i="15"/>
  <c r="T67" i="15"/>
  <c r="T65" i="15"/>
  <c r="T62" i="15"/>
  <c r="T54" i="15"/>
  <c r="T49" i="15"/>
  <c r="T44" i="15"/>
  <c r="T39" i="15"/>
  <c r="T35" i="15"/>
  <c r="T30" i="15"/>
  <c r="T21" i="15"/>
  <c r="T17" i="15"/>
  <c r="T11" i="15"/>
  <c r="T259" i="15"/>
  <c r="T256" i="15"/>
  <c r="T252" i="15"/>
  <c r="T249" i="15"/>
  <c r="T245" i="15"/>
  <c r="T241" i="15"/>
  <c r="T237" i="15"/>
  <c r="T234" i="15"/>
  <c r="T230" i="15"/>
  <c r="T226" i="15"/>
  <c r="T223" i="15"/>
  <c r="T219" i="15"/>
  <c r="T215" i="15"/>
  <c r="T212" i="15"/>
  <c r="T208" i="15"/>
  <c r="T204" i="15"/>
  <c r="T200" i="15"/>
  <c r="T196" i="15"/>
  <c r="T192" i="15"/>
  <c r="T188" i="15"/>
  <c r="T184" i="15"/>
  <c r="T180" i="15"/>
  <c r="T176" i="15"/>
  <c r="T172" i="15"/>
  <c r="T169" i="15"/>
  <c r="T165" i="15"/>
  <c r="T161" i="15"/>
  <c r="T157" i="15"/>
  <c r="T153" i="15"/>
  <c r="T149" i="15"/>
  <c r="T145" i="15"/>
  <c r="T141" i="15"/>
  <c r="T137" i="15"/>
  <c r="T133" i="15"/>
  <c r="T130" i="15"/>
  <c r="T126" i="15"/>
  <c r="T122" i="15"/>
  <c r="T119" i="15"/>
  <c r="T115" i="15"/>
  <c r="T111" i="15"/>
  <c r="T107" i="15"/>
  <c r="T101" i="15"/>
  <c r="T98" i="15"/>
  <c r="T95" i="15"/>
  <c r="T92" i="15"/>
  <c r="T90" i="15"/>
  <c r="T84" i="15"/>
  <c r="T80" i="15"/>
  <c r="T75" i="15"/>
  <c r="T72" i="15"/>
  <c r="T69" i="15"/>
  <c r="T66" i="15"/>
  <c r="T64" i="15"/>
  <c r="T61" i="15"/>
  <c r="T58" i="15"/>
  <c r="T56" i="15"/>
  <c r="T51" i="15"/>
  <c r="T47" i="15"/>
  <c r="T42" i="15"/>
  <c r="T36" i="15"/>
  <c r="T31" i="15"/>
  <c r="T27" i="15"/>
  <c r="T24" i="15"/>
  <c r="T22" i="15"/>
  <c r="T18" i="15"/>
  <c r="T15" i="15"/>
  <c r="T12" i="15"/>
  <c r="T233" i="15"/>
  <c r="T232" i="15"/>
  <c r="T225" i="15"/>
  <c r="T218" i="15"/>
  <c r="T217" i="15"/>
  <c r="T214" i="15"/>
  <c r="T207" i="15"/>
  <c r="T206" i="15"/>
  <c r="T199" i="15"/>
  <c r="T198" i="15"/>
  <c r="T191" i="15"/>
  <c r="T190" i="15"/>
  <c r="T183" i="15"/>
  <c r="T182" i="15"/>
  <c r="T175" i="15"/>
  <c r="T174" i="15"/>
  <c r="T104" i="15"/>
  <c r="T103" i="15"/>
  <c r="T100" i="15"/>
  <c r="T46" i="15"/>
  <c r="T41" i="15"/>
  <c r="T40" i="15"/>
  <c r="T29" i="15"/>
  <c r="T26" i="15"/>
  <c r="T13" i="15"/>
  <c r="T258" i="15"/>
  <c r="T251" i="15"/>
  <c r="T244" i="15"/>
  <c r="T243" i="15"/>
  <c r="T236" i="15"/>
  <c r="T235" i="15"/>
  <c r="T168" i="15"/>
  <c r="T167" i="15"/>
  <c r="T160" i="15"/>
  <c r="T159" i="15"/>
  <c r="T152" i="15"/>
  <c r="T151" i="15"/>
  <c r="T144" i="15"/>
  <c r="T143" i="15"/>
  <c r="T136" i="15"/>
  <c r="T135" i="15"/>
  <c r="T132" i="15"/>
  <c r="T125" i="15"/>
  <c r="T124" i="15"/>
  <c r="T118" i="15"/>
  <c r="T117" i="15"/>
  <c r="T110" i="15"/>
  <c r="T109" i="15"/>
  <c r="T83" i="15"/>
  <c r="T82" i="15"/>
  <c r="T79" i="15"/>
  <c r="T74" i="15"/>
  <c r="T71" i="15"/>
  <c r="T60" i="15"/>
  <c r="T59" i="15"/>
  <c r="T55" i="15"/>
  <c r="T50" i="15"/>
  <c r="T43" i="15"/>
  <c r="T38" i="15"/>
  <c r="T37" i="15"/>
  <c r="T33" i="15"/>
  <c r="T32" i="15"/>
  <c r="T20" i="15"/>
  <c r="T19" i="15"/>
  <c r="T16" i="15"/>
  <c r="T262" i="15"/>
  <c r="T261" i="15"/>
  <c r="T255" i="15"/>
  <c r="T254" i="15"/>
  <c r="T248" i="15"/>
  <c r="T247" i="15"/>
  <c r="T240" i="15"/>
  <c r="T239" i="15"/>
  <c r="T164" i="15"/>
  <c r="T163" i="15"/>
  <c r="T156" i="15"/>
  <c r="T155" i="15"/>
  <c r="T148" i="15"/>
  <c r="T147" i="15"/>
  <c r="T140" i="15"/>
  <c r="T139" i="15"/>
  <c r="T129" i="15"/>
  <c r="T128" i="15"/>
  <c r="T121" i="15"/>
  <c r="T114" i="15"/>
  <c r="T113" i="15"/>
  <c r="T106" i="15"/>
  <c r="T87" i="15"/>
  <c r="T86" i="15"/>
  <c r="T68" i="15"/>
  <c r="T63" i="15"/>
  <c r="T48" i="15"/>
  <c r="T23" i="15"/>
  <c r="T34" i="15"/>
  <c r="T52" i="15"/>
  <c r="T170" i="15"/>
  <c r="T186" i="15"/>
  <c r="T202" i="15"/>
  <c r="T229" i="15"/>
  <c r="W246" i="15"/>
  <c r="W253" i="15"/>
  <c r="W260" i="15"/>
  <c r="AK36" i="15"/>
  <c r="AK42" i="15"/>
  <c r="W49" i="15"/>
  <c r="AK51" i="15"/>
  <c r="W52" i="15"/>
  <c r="W54" i="15"/>
  <c r="AK56" i="15"/>
  <c r="W57" i="15"/>
  <c r="W70" i="15"/>
  <c r="W73" i="15"/>
  <c r="AK75" i="15"/>
  <c r="W76" i="15"/>
  <c r="W78" i="15"/>
  <c r="W81" i="15"/>
  <c r="AK87" i="15"/>
  <c r="AK88" i="15"/>
  <c r="W89" i="15"/>
  <c r="AK90" i="15"/>
  <c r="AK92" i="15"/>
  <c r="AK93" i="15"/>
  <c r="W94" i="15"/>
  <c r="AK95" i="15"/>
  <c r="W108" i="15"/>
  <c r="W116" i="15"/>
  <c r="W123" i="15"/>
  <c r="W131" i="15"/>
  <c r="W134" i="15"/>
  <c r="W142" i="15"/>
  <c r="W150" i="15"/>
  <c r="W158" i="15"/>
  <c r="W166" i="15"/>
  <c r="AK169" i="15"/>
  <c r="W170" i="15"/>
  <c r="AK176" i="15"/>
  <c r="AK177" i="15"/>
  <c r="W178" i="15"/>
  <c r="AK184" i="15"/>
  <c r="AK185" i="15"/>
  <c r="W186" i="15"/>
  <c r="AK192" i="15"/>
  <c r="AK193" i="15"/>
  <c r="W194" i="15"/>
  <c r="AK200" i="15"/>
  <c r="AK201" i="15"/>
  <c r="W202" i="15"/>
  <c r="AK208" i="15"/>
  <c r="AK209" i="15"/>
  <c r="W210" i="15"/>
  <c r="AK219" i="15"/>
  <c r="AK220" i="15"/>
  <c r="W221" i="15"/>
  <c r="AK226" i="15"/>
  <c r="W228" i="15"/>
  <c r="W242" i="15"/>
  <c r="W250" i="15"/>
  <c r="W263" i="15"/>
  <c r="W264" i="15"/>
  <c r="W265" i="15"/>
  <c r="W266" i="15"/>
  <c r="W267" i="15"/>
  <c r="W268" i="15"/>
  <c r="W269" i="15"/>
  <c r="W270" i="15"/>
  <c r="W271" i="15"/>
  <c r="W272" i="15"/>
  <c r="W273" i="15"/>
  <c r="W274" i="15"/>
  <c r="W275" i="15"/>
  <c r="W276" i="15"/>
  <c r="W277" i="15"/>
  <c r="W278" i="15"/>
  <c r="W279" i="15"/>
  <c r="W280" i="15"/>
  <c r="W281" i="15"/>
  <c r="W282" i="15"/>
  <c r="W283" i="15"/>
  <c r="W284" i="15"/>
  <c r="W285" i="15"/>
  <c r="W286" i="15"/>
  <c r="W287" i="15"/>
  <c r="W288" i="15"/>
  <c r="W289" i="15"/>
  <c r="W290" i="15"/>
  <c r="W291" i="15"/>
  <c r="W292" i="15"/>
  <c r="W293" i="15"/>
  <c r="W294" i="15"/>
  <c r="W295" i="15"/>
  <c r="W296" i="15"/>
  <c r="W297" i="15"/>
  <c r="W298" i="15"/>
  <c r="W299" i="15"/>
  <c r="W300" i="15"/>
  <c r="W301" i="15"/>
  <c r="W302" i="15"/>
  <c r="W303" i="15"/>
  <c r="W304" i="15"/>
  <c r="W305" i="15"/>
  <c r="W306" i="15"/>
  <c r="W307" i="15"/>
  <c r="W309" i="15"/>
  <c r="W313" i="15"/>
  <c r="W308" i="15"/>
  <c r="W312" i="15"/>
  <c r="W311" i="15"/>
  <c r="W315" i="15"/>
  <c r="W314" i="15"/>
  <c r="W310" i="15"/>
  <c r="W259" i="15"/>
  <c r="W256" i="15"/>
  <c r="W252" i="15"/>
  <c r="W249" i="15"/>
  <c r="W245" i="15"/>
  <c r="W241" i="15"/>
  <c r="W237" i="15"/>
  <c r="W234" i="15"/>
  <c r="W230" i="15"/>
  <c r="W226" i="15"/>
  <c r="W223" i="15"/>
  <c r="W219" i="15"/>
  <c r="W215" i="15"/>
  <c r="W212" i="15"/>
  <c r="W208" i="15"/>
  <c r="W204" i="15"/>
  <c r="W200" i="15"/>
  <c r="W196" i="15"/>
  <c r="W192" i="15"/>
  <c r="W188" i="15"/>
  <c r="W184" i="15"/>
  <c r="W180" i="15"/>
  <c r="W176" i="15"/>
  <c r="W172" i="15"/>
  <c r="W169" i="15"/>
  <c r="W165" i="15"/>
  <c r="W161" i="15"/>
  <c r="W157" i="15"/>
  <c r="W153" i="15"/>
  <c r="W149" i="15"/>
  <c r="W145" i="15"/>
  <c r="W141" i="15"/>
  <c r="W137" i="15"/>
  <c r="W133" i="15"/>
  <c r="W130" i="15"/>
  <c r="W126" i="15"/>
  <c r="W122" i="15"/>
  <c r="W119" i="15"/>
  <c r="W115" i="15"/>
  <c r="W111" i="15"/>
  <c r="W107" i="15"/>
  <c r="W101" i="15"/>
  <c r="W98" i="15"/>
  <c r="W95" i="15"/>
  <c r="W92" i="15"/>
  <c r="W90" i="15"/>
  <c r="W84" i="15"/>
  <c r="W80" i="15"/>
  <c r="W75" i="15"/>
  <c r="W72" i="15"/>
  <c r="W69" i="15"/>
  <c r="W66" i="15"/>
  <c r="W64" i="15"/>
  <c r="W61" i="15"/>
  <c r="W58" i="15"/>
  <c r="W56" i="15"/>
  <c r="W51" i="15"/>
  <c r="W47" i="15"/>
  <c r="W42" i="15"/>
  <c r="W36" i="15"/>
  <c r="W31" i="15"/>
  <c r="W27" i="15"/>
  <c r="W24" i="15"/>
  <c r="W22" i="15"/>
  <c r="W18" i="15"/>
  <c r="W15" i="15"/>
  <c r="W12" i="15"/>
  <c r="W262" i="15"/>
  <c r="W258" i="15"/>
  <c r="W255" i="15"/>
  <c r="W251" i="15"/>
  <c r="W248" i="15"/>
  <c r="W244" i="15"/>
  <c r="W240" i="15"/>
  <c r="W236" i="15"/>
  <c r="W233" i="15"/>
  <c r="W229" i="15"/>
  <c r="W225" i="15"/>
  <c r="W222" i="15"/>
  <c r="W218" i="15"/>
  <c r="W211" i="15"/>
  <c r="W207" i="15"/>
  <c r="W203" i="15"/>
  <c r="W199" i="15"/>
  <c r="W195" i="15"/>
  <c r="W191" i="15"/>
  <c r="W187" i="15"/>
  <c r="W183" i="15"/>
  <c r="W179" i="15"/>
  <c r="W175" i="15"/>
  <c r="W171" i="15"/>
  <c r="W168" i="15"/>
  <c r="W164" i="15"/>
  <c r="W160" i="15"/>
  <c r="W156" i="15"/>
  <c r="W152" i="15"/>
  <c r="W148" i="15"/>
  <c r="W144" i="15"/>
  <c r="W140" i="15"/>
  <c r="W136" i="15"/>
  <c r="W129" i="15"/>
  <c r="W125" i="15"/>
  <c r="W121" i="15"/>
  <c r="W118" i="15"/>
  <c r="W114" i="15"/>
  <c r="W110" i="15"/>
  <c r="W106" i="15"/>
  <c r="W104" i="15"/>
  <c r="W97" i="15"/>
  <c r="W87" i="15"/>
  <c r="W83" i="15"/>
  <c r="W77" i="15"/>
  <c r="W74" i="15"/>
  <c r="W68" i="15"/>
  <c r="W60" i="15"/>
  <c r="W55" i="15"/>
  <c r="W53" i="15"/>
  <c r="W50" i="15"/>
  <c r="W45" i="15"/>
  <c r="W41" i="15"/>
  <c r="W38" i="15"/>
  <c r="W34" i="15"/>
  <c r="W33" i="15"/>
  <c r="W28" i="15"/>
  <c r="W25" i="15"/>
  <c r="W20" i="15"/>
  <c r="W13" i="15"/>
  <c r="W10" i="15"/>
  <c r="W37" i="15"/>
  <c r="W39" i="15"/>
  <c r="AK265" i="15"/>
  <c r="AK269" i="15"/>
  <c r="AK273" i="15"/>
  <c r="AK277" i="15"/>
  <c r="AK281" i="15"/>
  <c r="AK285" i="15"/>
  <c r="AK289" i="15"/>
  <c r="AK293" i="15"/>
  <c r="AK297" i="15"/>
  <c r="AK301" i="15"/>
  <c r="AK305" i="15"/>
  <c r="AK309" i="15"/>
  <c r="AK313" i="15"/>
  <c r="AK266" i="15"/>
  <c r="AK270" i="15"/>
  <c r="AK274" i="15"/>
  <c r="AK278" i="15"/>
  <c r="AK282" i="15"/>
  <c r="AK286" i="15"/>
  <c r="AK290" i="15"/>
  <c r="AK294" i="15"/>
  <c r="AK298" i="15"/>
  <c r="AK302" i="15"/>
  <c r="AK306" i="15"/>
  <c r="AK310" i="15"/>
  <c r="AK314" i="15"/>
  <c r="AK268" i="15"/>
  <c r="AK276" i="15"/>
  <c r="AK284" i="15"/>
  <c r="AK292" i="15"/>
  <c r="AK300" i="15"/>
  <c r="AK308" i="15"/>
  <c r="AK263" i="15"/>
  <c r="AK271" i="15"/>
  <c r="AK279" i="15"/>
  <c r="AK287" i="15"/>
  <c r="AK295" i="15"/>
  <c r="AK303" i="15"/>
  <c r="AK311" i="15"/>
  <c r="AK264" i="15"/>
  <c r="AK280" i="15"/>
  <c r="AK296" i="15"/>
  <c r="AK312" i="15"/>
  <c r="AK275" i="15"/>
  <c r="AK291" i="15"/>
  <c r="AK307" i="15"/>
  <c r="AK272" i="15"/>
  <c r="AK288" i="15"/>
  <c r="AK304" i="15"/>
  <c r="AK267" i="15"/>
  <c r="AK299" i="15"/>
  <c r="AK283" i="15"/>
  <c r="AK315" i="15"/>
  <c r="AK262" i="15"/>
  <c r="AK258" i="15"/>
  <c r="AK255" i="15"/>
  <c r="AK251" i="15"/>
  <c r="AK248" i="15"/>
  <c r="AK244" i="15"/>
  <c r="AK240" i="15"/>
  <c r="AK236" i="15"/>
  <c r="AK233" i="15"/>
  <c r="AK229" i="15"/>
  <c r="AK225" i="15"/>
  <c r="AK222" i="15"/>
  <c r="AK218" i="15"/>
  <c r="AK214" i="15"/>
  <c r="AK211" i="15"/>
  <c r="AK207" i="15"/>
  <c r="AK203" i="15"/>
  <c r="AK199" i="15"/>
  <c r="AK195" i="15"/>
  <c r="AK191" i="15"/>
  <c r="AK187" i="15"/>
  <c r="AK183" i="15"/>
  <c r="AK179" i="15"/>
  <c r="AK175" i="15"/>
  <c r="AK171" i="15"/>
  <c r="AK168" i="15"/>
  <c r="AK164" i="15"/>
  <c r="AK160" i="15"/>
  <c r="AK156" i="15"/>
  <c r="AK152" i="15"/>
  <c r="AK148" i="15"/>
  <c r="AK144" i="15"/>
  <c r="AK140" i="15"/>
  <c r="AK136" i="15"/>
  <c r="AK132" i="15"/>
  <c r="AK129" i="15"/>
  <c r="AK125" i="15"/>
  <c r="AK121" i="15"/>
  <c r="AK118" i="15"/>
  <c r="AK114" i="15"/>
  <c r="AK110" i="15"/>
  <c r="AK106" i="15"/>
  <c r="AK100" i="15"/>
  <c r="AK97" i="15"/>
  <c r="AK94" i="15"/>
  <c r="AK89" i="15"/>
  <c r="AK83" i="15"/>
  <c r="AK79" i="15"/>
  <c r="AK74" i="15"/>
  <c r="AK71" i="15"/>
  <c r="AK68" i="15"/>
  <c r="AK65" i="15"/>
  <c r="AK63" i="15"/>
  <c r="AK60" i="15"/>
  <c r="AK57" i="15"/>
  <c r="AK55" i="15"/>
  <c r="AK50" i="15"/>
  <c r="AK48" i="15"/>
  <c r="AK43" i="15"/>
  <c r="AK41" i="15"/>
  <c r="AK34" i="15"/>
  <c r="AK29" i="15"/>
  <c r="AK26" i="15"/>
  <c r="AK17" i="15"/>
  <c r="AK14" i="15"/>
  <c r="AK11" i="15"/>
  <c r="AK261" i="15"/>
  <c r="AK257" i="15"/>
  <c r="AK254" i="15"/>
  <c r="AK250" i="15"/>
  <c r="AK247" i="15"/>
  <c r="AK243" i="15"/>
  <c r="AK239" i="15"/>
  <c r="AK235" i="15"/>
  <c r="AK232" i="15"/>
  <c r="AK228" i="15"/>
  <c r="AK224" i="15"/>
  <c r="AK221" i="15"/>
  <c r="AK217" i="15"/>
  <c r="AK210" i="15"/>
  <c r="AK206" i="15"/>
  <c r="AK202" i="15"/>
  <c r="AK198" i="15"/>
  <c r="AK194" i="15"/>
  <c r="AK190" i="15"/>
  <c r="AK186" i="15"/>
  <c r="AK182" i="15"/>
  <c r="AK178" i="15"/>
  <c r="AK174" i="15"/>
  <c r="AK170" i="15"/>
  <c r="AK167" i="15"/>
  <c r="AK163" i="15"/>
  <c r="AK159" i="15"/>
  <c r="AK155" i="15"/>
  <c r="AK151" i="15"/>
  <c r="AK147" i="15"/>
  <c r="AK143" i="15"/>
  <c r="AK139" i="15"/>
  <c r="AK135" i="15"/>
  <c r="AK128" i="15"/>
  <c r="AK124" i="15"/>
  <c r="AK120" i="15"/>
  <c r="AK117" i="15"/>
  <c r="AK113" i="15"/>
  <c r="AK109" i="15"/>
  <c r="AK105" i="15"/>
  <c r="AK103" i="15"/>
  <c r="AK96" i="15"/>
  <c r="AK91" i="15"/>
  <c r="AK86" i="15"/>
  <c r="AK82" i="15"/>
  <c r="AK76" i="15"/>
  <c r="AK73" i="15"/>
  <c r="AK67" i="15"/>
  <c r="AK59" i="15"/>
  <c r="AK54" i="15"/>
  <c r="AK52" i="15"/>
  <c r="AK49" i="15"/>
  <c r="AK46" i="15"/>
  <c r="AK40" i="15"/>
  <c r="AK37" i="15"/>
  <c r="AK35" i="15"/>
  <c r="AK32" i="15"/>
  <c r="AK30" i="15"/>
  <c r="AK24" i="15"/>
  <c r="AK23" i="15"/>
  <c r="AK21" i="15"/>
  <c r="AK19" i="15"/>
  <c r="AK12" i="15"/>
  <c r="W43" i="15"/>
  <c r="AK45" i="15"/>
  <c r="AK53" i="15"/>
  <c r="AK58" i="15"/>
  <c r="W59" i="15"/>
  <c r="AK69" i="15"/>
  <c r="AK70" i="15"/>
  <c r="W71" i="15"/>
  <c r="AK72" i="15"/>
  <c r="AK77" i="15"/>
  <c r="AK78" i="15"/>
  <c r="W79" i="15"/>
  <c r="AK80" i="15"/>
  <c r="AK81" i="15"/>
  <c r="W82" i="15"/>
  <c r="W99" i="15"/>
  <c r="W102" i="15"/>
  <c r="AK107" i="15"/>
  <c r="AK108" i="15"/>
  <c r="W109" i="15"/>
  <c r="AK115" i="15"/>
  <c r="AK116" i="15"/>
  <c r="W117" i="15"/>
  <c r="AK122" i="15"/>
  <c r="AK123" i="15"/>
  <c r="W124" i="15"/>
  <c r="AK130" i="15"/>
  <c r="AK131" i="15"/>
  <c r="W132" i="15"/>
  <c r="AK133" i="15"/>
  <c r="AK134" i="15"/>
  <c r="W135" i="15"/>
  <c r="AK141" i="15"/>
  <c r="AK142" i="15"/>
  <c r="W143" i="15"/>
  <c r="AK149" i="15"/>
  <c r="AK150" i="15"/>
  <c r="W151" i="15"/>
  <c r="AK157" i="15"/>
  <c r="AK158" i="15"/>
  <c r="W159" i="15"/>
  <c r="AK165" i="15"/>
  <c r="AK166" i="15"/>
  <c r="W167" i="15"/>
  <c r="W173" i="15"/>
  <c r="W181" i="15"/>
  <c r="W189" i="15"/>
  <c r="W197" i="15"/>
  <c r="W205" i="15"/>
  <c r="W213" i="15"/>
  <c r="W216" i="15"/>
  <c r="W224" i="15"/>
  <c r="W231" i="15"/>
  <c r="AK234" i="15"/>
  <c r="W235" i="15"/>
  <c r="AK241" i="15"/>
  <c r="AK242" i="15"/>
  <c r="W243" i="15"/>
  <c r="AK249" i="15"/>
  <c r="AK256" i="15"/>
  <c r="N10" i="15"/>
  <c r="G11" i="15"/>
  <c r="O10" i="15"/>
  <c r="B12" i="15" l="1"/>
  <c r="O11" i="15"/>
  <c r="N11" i="15"/>
  <c r="G12" i="15"/>
  <c r="B13" i="15" l="1"/>
  <c r="N12" i="15"/>
  <c r="O12" i="15"/>
  <c r="G13" i="15"/>
  <c r="B14" i="15" l="1"/>
  <c r="O13" i="15"/>
  <c r="N13" i="15"/>
  <c r="G14" i="15"/>
  <c r="B15" i="15" l="1"/>
  <c r="O14" i="15"/>
  <c r="N14" i="15"/>
  <c r="G15" i="15"/>
  <c r="B16" i="15" l="1"/>
  <c r="O15" i="15"/>
  <c r="N15" i="15"/>
  <c r="G16" i="15"/>
  <c r="B17" i="15" l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B60" i="15" s="1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B77" i="15" s="1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B94" i="15" s="1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B111" i="15" s="1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B128" i="15" s="1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B145" i="15" s="1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B162" i="15" s="1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B179" i="15" s="1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B196" i="15" s="1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B213" i="15" s="1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B230" i="15" s="1"/>
  <c r="B231" i="15" s="1"/>
  <c r="B232" i="15" s="1"/>
  <c r="B233" i="15" s="1"/>
  <c r="B234" i="15" s="1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B247" i="15" s="1"/>
  <c r="B248" i="15" s="1"/>
  <c r="B249" i="15" s="1"/>
  <c r="B250" i="15" s="1"/>
  <c r="B251" i="15" s="1"/>
  <c r="B252" i="15" s="1"/>
  <c r="B253" i="15" s="1"/>
  <c r="B254" i="15" s="1"/>
  <c r="B255" i="15" s="1"/>
  <c r="O16" i="15"/>
  <c r="N16" i="15"/>
  <c r="G17" i="15"/>
  <c r="AZ33" i="15" l="1"/>
  <c r="B256" i="15"/>
  <c r="B257" i="15" s="1"/>
  <c r="B258" i="15" s="1"/>
  <c r="B259" i="15" s="1"/>
  <c r="B260" i="15" s="1"/>
  <c r="B261" i="15" s="1"/>
  <c r="B262" i="15" s="1"/>
  <c r="B263" i="15" s="1"/>
  <c r="B264" i="15" s="1"/>
  <c r="B265" i="15" s="1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B281" i="15" s="1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B298" i="15" s="1"/>
  <c r="B299" i="15" s="1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B315" i="15" s="1"/>
  <c r="AZ27" i="15"/>
  <c r="AZ31" i="15"/>
  <c r="AZ29" i="15"/>
  <c r="AZ30" i="15"/>
  <c r="AZ28" i="15"/>
  <c r="N17" i="15"/>
  <c r="O17" i="15"/>
  <c r="G18" i="15"/>
  <c r="Y264" i="15" l="1"/>
  <c r="Y268" i="15"/>
  <c r="Y272" i="15"/>
  <c r="Y276" i="15"/>
  <c r="Y280" i="15"/>
  <c r="Y284" i="15"/>
  <c r="Y288" i="15"/>
  <c r="Y292" i="15"/>
  <c r="Y296" i="15"/>
  <c r="Y300" i="15"/>
  <c r="Y304" i="15"/>
  <c r="Y308" i="15"/>
  <c r="Y312" i="15"/>
  <c r="Y263" i="15"/>
  <c r="Y267" i="15"/>
  <c r="Y271" i="15"/>
  <c r="Y275" i="15"/>
  <c r="Y279" i="15"/>
  <c r="Y283" i="15"/>
  <c r="Y287" i="15"/>
  <c r="Y291" i="15"/>
  <c r="Y295" i="15"/>
  <c r="Y299" i="15"/>
  <c r="Y303" i="15"/>
  <c r="Y307" i="15"/>
  <c r="Y311" i="15"/>
  <c r="Y315" i="15"/>
  <c r="Y266" i="15"/>
  <c r="Y270" i="15"/>
  <c r="Y274" i="15"/>
  <c r="Y278" i="15"/>
  <c r="Y282" i="15"/>
  <c r="Y286" i="15"/>
  <c r="Y290" i="15"/>
  <c r="Y294" i="15"/>
  <c r="Y298" i="15"/>
  <c r="Y302" i="15"/>
  <c r="Y306" i="15"/>
  <c r="Y310" i="15"/>
  <c r="Y314" i="15"/>
  <c r="Y265" i="15"/>
  <c r="Y269" i="15"/>
  <c r="Y273" i="15"/>
  <c r="Y277" i="15"/>
  <c r="Y281" i="15"/>
  <c r="Y285" i="15"/>
  <c r="Y289" i="15"/>
  <c r="Y293" i="15"/>
  <c r="Y297" i="15"/>
  <c r="Y301" i="15"/>
  <c r="Y305" i="15"/>
  <c r="Y309" i="15"/>
  <c r="Y313" i="15"/>
  <c r="Y169" i="15"/>
  <c r="Y35" i="15"/>
  <c r="Y33" i="15"/>
  <c r="Y214" i="15"/>
  <c r="Y257" i="15"/>
  <c r="Y234" i="15"/>
  <c r="Y38" i="15"/>
  <c r="Y25" i="15"/>
  <c r="Y24" i="15"/>
  <c r="Y13" i="15"/>
  <c r="Y28" i="15"/>
  <c r="Y18" i="15"/>
  <c r="Y29" i="15"/>
  <c r="Y22" i="15"/>
  <c r="Y21" i="15"/>
  <c r="Y14" i="15"/>
  <c r="Y30" i="15"/>
  <c r="Y11" i="15"/>
  <c r="Y250" i="15"/>
  <c r="Y17" i="15"/>
  <c r="Y15" i="15"/>
  <c r="Y12" i="15"/>
  <c r="Y10" i="15"/>
  <c r="Y27" i="15"/>
  <c r="Y16" i="15"/>
  <c r="Y254" i="15"/>
  <c r="Y224" i="15"/>
  <c r="Y190" i="15"/>
  <c r="Y238" i="15"/>
  <c r="Y220" i="15"/>
  <c r="Y193" i="15"/>
  <c r="Y173" i="15"/>
  <c r="Y194" i="15"/>
  <c r="Y228" i="15"/>
  <c r="Y203" i="15"/>
  <c r="Y230" i="15"/>
  <c r="Y201" i="15"/>
  <c r="Y258" i="15"/>
  <c r="Y243" i="15"/>
  <c r="Y219" i="15"/>
  <c r="Y210" i="15"/>
  <c r="Y183" i="15"/>
  <c r="Y249" i="15"/>
  <c r="Y226" i="15"/>
  <c r="Y185" i="15"/>
  <c r="Y216" i="15"/>
  <c r="Y182" i="15"/>
  <c r="Y19" i="15"/>
  <c r="Y208" i="15"/>
  <c r="Y32" i="15"/>
  <c r="Y209" i="15"/>
  <c r="Y239" i="15"/>
  <c r="Y240" i="15"/>
  <c r="Y260" i="15"/>
  <c r="Y248" i="15"/>
  <c r="Y231" i="15"/>
  <c r="Y205" i="15"/>
  <c r="Y176" i="15"/>
  <c r="Y213" i="15"/>
  <c r="Y206" i="15"/>
  <c r="Y178" i="15"/>
  <c r="Y253" i="15"/>
  <c r="Y241" i="15"/>
  <c r="Y34" i="15"/>
  <c r="Y26" i="15"/>
  <c r="Y233" i="15"/>
  <c r="Y195" i="15"/>
  <c r="Y179" i="15"/>
  <c r="Y174" i="15"/>
  <c r="Y251" i="15"/>
  <c r="Y236" i="15"/>
  <c r="Y222" i="15"/>
  <c r="Y211" i="15"/>
  <c r="Y196" i="15"/>
  <c r="Y180" i="15"/>
  <c r="Y37" i="15"/>
  <c r="Y175" i="15"/>
  <c r="Y197" i="15"/>
  <c r="Y217" i="15"/>
  <c r="Y246" i="15"/>
  <c r="Y235" i="15"/>
  <c r="Y171" i="15"/>
  <c r="Y23" i="15"/>
  <c r="Y187" i="15"/>
  <c r="Y262" i="15"/>
  <c r="Y225" i="15"/>
  <c r="Y188" i="15"/>
  <c r="Y170" i="15"/>
  <c r="Y31" i="15"/>
  <c r="Y191" i="15"/>
  <c r="Y223" i="15"/>
  <c r="Y256" i="15"/>
  <c r="Y244" i="15"/>
  <c r="Y255" i="15"/>
  <c r="Y259" i="15"/>
  <c r="Y20" i="15"/>
  <c r="Y221" i="15"/>
  <c r="Y245" i="15"/>
  <c r="Y247" i="15"/>
  <c r="Y218" i="15"/>
  <c r="Y204" i="15"/>
  <c r="Y184" i="15"/>
  <c r="Y172" i="15"/>
  <c r="Y202" i="15"/>
  <c r="Y227" i="15"/>
  <c r="Y261" i="15"/>
  <c r="Y189" i="15"/>
  <c r="Y215" i="15"/>
  <c r="Y177" i="15"/>
  <c r="Y186" i="15"/>
  <c r="Y252" i="15"/>
  <c r="Y242" i="15"/>
  <c r="Y199" i="15"/>
  <c r="Y232" i="15"/>
  <c r="Y200" i="15"/>
  <c r="Y36" i="15"/>
  <c r="Y181" i="15"/>
  <c r="Y207" i="15"/>
  <c r="Y237" i="15"/>
  <c r="Y198" i="15"/>
  <c r="Y229" i="15"/>
  <c r="Y192" i="15"/>
  <c r="Y212" i="15"/>
  <c r="AA269" i="15"/>
  <c r="AA277" i="15"/>
  <c r="AA285" i="15"/>
  <c r="AA293" i="15"/>
  <c r="AA268" i="15"/>
  <c r="AA266" i="15"/>
  <c r="AA300" i="15"/>
  <c r="AA280" i="15"/>
  <c r="AA299" i="15"/>
  <c r="AA297" i="15"/>
  <c r="AA305" i="15"/>
  <c r="AA311" i="15"/>
  <c r="AA303" i="15"/>
  <c r="AA286" i="15"/>
  <c r="AA302" i="15"/>
  <c r="AA10" i="15"/>
  <c r="AA23" i="15"/>
  <c r="AA40" i="15"/>
  <c r="AA19" i="15"/>
  <c r="AA29" i="15"/>
  <c r="AA260" i="15"/>
  <c r="AA255" i="15"/>
  <c r="AA39" i="15"/>
  <c r="AA21" i="15"/>
  <c r="AA54" i="15"/>
  <c r="AA47" i="15"/>
  <c r="AA15" i="15"/>
  <c r="AA28" i="15"/>
  <c r="AA263" i="15"/>
  <c r="AA271" i="15"/>
  <c r="AA279" i="15"/>
  <c r="AA287" i="15"/>
  <c r="AA295" i="15"/>
  <c r="AA276" i="15"/>
  <c r="AA272" i="15"/>
  <c r="AA301" i="15"/>
  <c r="AA282" i="15"/>
  <c r="AA306" i="15"/>
  <c r="AA304" i="15"/>
  <c r="AA312" i="15"/>
  <c r="AA310" i="15"/>
  <c r="AA296" i="15"/>
  <c r="AA262" i="15"/>
  <c r="AA18" i="15"/>
  <c r="AA42" i="15"/>
  <c r="AA258" i="15"/>
  <c r="AA44" i="15"/>
  <c r="AA20" i="15"/>
  <c r="AA253" i="15"/>
  <c r="AA261" i="15"/>
  <c r="AA254" i="15"/>
  <c r="AA30" i="15"/>
  <c r="AA48" i="15"/>
  <c r="AA43" i="15"/>
  <c r="AA11" i="15"/>
  <c r="AA17" i="15"/>
  <c r="AA33" i="15"/>
  <c r="AA49" i="15"/>
  <c r="AA265" i="15"/>
  <c r="AA273" i="15"/>
  <c r="AA281" i="15"/>
  <c r="AA289" i="15"/>
  <c r="AA270" i="15"/>
  <c r="AA284" i="15"/>
  <c r="AA288" i="15"/>
  <c r="AA308" i="15"/>
  <c r="AA294" i="15"/>
  <c r="AA307" i="15"/>
  <c r="AA313" i="15"/>
  <c r="AA34" i="15"/>
  <c r="AA14" i="15"/>
  <c r="AA24" i="15"/>
  <c r="AA32" i="15"/>
  <c r="AA257" i="15"/>
  <c r="AA53" i="15"/>
  <c r="AA36" i="15"/>
  <c r="AA56" i="15"/>
  <c r="AA46" i="15"/>
  <c r="AA38" i="15"/>
  <c r="AA12" i="15"/>
  <c r="AA41" i="15"/>
  <c r="AA50" i="15"/>
  <c r="AA267" i="15"/>
  <c r="AA278" i="15"/>
  <c r="AA298" i="15"/>
  <c r="AA25" i="15"/>
  <c r="AA52" i="15"/>
  <c r="AA35" i="15"/>
  <c r="AA55" i="15"/>
  <c r="AA275" i="15"/>
  <c r="AA314" i="15"/>
  <c r="AA315" i="15"/>
  <c r="AA22" i="15"/>
  <c r="AA13" i="15"/>
  <c r="AA309" i="15"/>
  <c r="AA16" i="15"/>
  <c r="AA256" i="15"/>
  <c r="AA45" i="15"/>
  <c r="AA283" i="15"/>
  <c r="AA290" i="15"/>
  <c r="AA274" i="15"/>
  <c r="AA292" i="15"/>
  <c r="AA264" i="15"/>
  <c r="AA252" i="15"/>
  <c r="AA51" i="15"/>
  <c r="AA259" i="15"/>
  <c r="AA31" i="15"/>
  <c r="AA27" i="15"/>
  <c r="AA291" i="15"/>
  <c r="AA37" i="15"/>
  <c r="AA26" i="15"/>
  <c r="Z265" i="15"/>
  <c r="Z269" i="15"/>
  <c r="Z273" i="15"/>
  <c r="Z277" i="15"/>
  <c r="Z281" i="15"/>
  <c r="Z285" i="15"/>
  <c r="Z289" i="15"/>
  <c r="Z293" i="15"/>
  <c r="Z297" i="15"/>
  <c r="Z301" i="15"/>
  <c r="Z305" i="15"/>
  <c r="Z309" i="15"/>
  <c r="Z313" i="15"/>
  <c r="Z264" i="15"/>
  <c r="Z268" i="15"/>
  <c r="Z272" i="15"/>
  <c r="Z276" i="15"/>
  <c r="Z280" i="15"/>
  <c r="Z284" i="15"/>
  <c r="Z288" i="15"/>
  <c r="Z292" i="15"/>
  <c r="Z296" i="15"/>
  <c r="Z300" i="15"/>
  <c r="Z304" i="15"/>
  <c r="Z308" i="15"/>
  <c r="Z312" i="15"/>
  <c r="Z263" i="15"/>
  <c r="Z267" i="15"/>
  <c r="Z271" i="15"/>
  <c r="Z275" i="15"/>
  <c r="Z279" i="15"/>
  <c r="Z283" i="15"/>
  <c r="Z287" i="15"/>
  <c r="Z291" i="15"/>
  <c r="Z295" i="15"/>
  <c r="Z299" i="15"/>
  <c r="Z303" i="15"/>
  <c r="Z307" i="15"/>
  <c r="Z311" i="15"/>
  <c r="Z315" i="15"/>
  <c r="Z266" i="15"/>
  <c r="Z270" i="15"/>
  <c r="Z274" i="15"/>
  <c r="Z278" i="15"/>
  <c r="Z282" i="15"/>
  <c r="Z286" i="15"/>
  <c r="Z290" i="15"/>
  <c r="Z294" i="15"/>
  <c r="Z298" i="15"/>
  <c r="Z302" i="15"/>
  <c r="Z306" i="15"/>
  <c r="Z310" i="15"/>
  <c r="Z314" i="15"/>
  <c r="Z31" i="15"/>
  <c r="Z256" i="15"/>
  <c r="Z12" i="15"/>
  <c r="Z15" i="15"/>
  <c r="Z27" i="15"/>
  <c r="Z33" i="15"/>
  <c r="Z255" i="15"/>
  <c r="Z44" i="15"/>
  <c r="Z10" i="15"/>
  <c r="Z246" i="15"/>
  <c r="Z234" i="15"/>
  <c r="Z216" i="15"/>
  <c r="Z262" i="15"/>
  <c r="Z254" i="15"/>
  <c r="Z231" i="15"/>
  <c r="Z211" i="15"/>
  <c r="Z258" i="15"/>
  <c r="Z251" i="15"/>
  <c r="Z239" i="15"/>
  <c r="Z38" i="15"/>
  <c r="Z22" i="15"/>
  <c r="Z243" i="15"/>
  <c r="Z220" i="15"/>
  <c r="Z30" i="15"/>
  <c r="Z41" i="15"/>
  <c r="Z238" i="15"/>
  <c r="Z24" i="15"/>
  <c r="Z20" i="15"/>
  <c r="Z28" i="15"/>
  <c r="Z37" i="15"/>
  <c r="Z18" i="15"/>
  <c r="Z249" i="15"/>
  <c r="Z213" i="15"/>
  <c r="Z253" i="15"/>
  <c r="Z245" i="15"/>
  <c r="Z261" i="15"/>
  <c r="Z237" i="15"/>
  <c r="Z219" i="15"/>
  <c r="Z210" i="15"/>
  <c r="Z257" i="15"/>
  <c r="Z250" i="15"/>
  <c r="Z35" i="15"/>
  <c r="Z16" i="15"/>
  <c r="Z242" i="15"/>
  <c r="Z227" i="15"/>
  <c r="Z43" i="15"/>
  <c r="Z221" i="15"/>
  <c r="Z19" i="15"/>
  <c r="Z11" i="15"/>
  <c r="Z13" i="15"/>
  <c r="Z21" i="15"/>
  <c r="Z233" i="15"/>
  <c r="Z46" i="15"/>
  <c r="Z29" i="15"/>
  <c r="Z14" i="15"/>
  <c r="Z23" i="15"/>
  <c r="Z241" i="15"/>
  <c r="Z218" i="15"/>
  <c r="Z260" i="15"/>
  <c r="Z248" i="15"/>
  <c r="Z236" i="15"/>
  <c r="Z225" i="15"/>
  <c r="Z215" i="15"/>
  <c r="Z40" i="15"/>
  <c r="Z226" i="15"/>
  <c r="Z34" i="15"/>
  <c r="Z45" i="15"/>
  <c r="Z228" i="15"/>
  <c r="Z244" i="15"/>
  <c r="Z222" i="15"/>
  <c r="Z224" i="15"/>
  <c r="Z214" i="15"/>
  <c r="Z232" i="15"/>
  <c r="Z229" i="15"/>
  <c r="Z26" i="15"/>
  <c r="Z230" i="15"/>
  <c r="Z212" i="15"/>
  <c r="Z36" i="15"/>
  <c r="Z223" i="15"/>
  <c r="Z42" i="15"/>
  <c r="Z247" i="15"/>
  <c r="Z235" i="15"/>
  <c r="Z240" i="15"/>
  <c r="Z25" i="15"/>
  <c r="Z259" i="15"/>
  <c r="Z217" i="15"/>
  <c r="Z252" i="15"/>
  <c r="Z39" i="15"/>
  <c r="Z17" i="15"/>
  <c r="Z32" i="15"/>
  <c r="AB62" i="15"/>
  <c r="AB51" i="15"/>
  <c r="AB57" i="15"/>
  <c r="AB11" i="15"/>
  <c r="AB35" i="15"/>
  <c r="AB15" i="15"/>
  <c r="AB23" i="15"/>
  <c r="AB54" i="15"/>
  <c r="AB41" i="15"/>
  <c r="AB14" i="15"/>
  <c r="AB31" i="15"/>
  <c r="AB45" i="15"/>
  <c r="AB60" i="15"/>
  <c r="AB28" i="15"/>
  <c r="AB43" i="15"/>
  <c r="AB13" i="15"/>
  <c r="AB36" i="15"/>
  <c r="AB18" i="15"/>
  <c r="AB47" i="15"/>
  <c r="AB16" i="15"/>
  <c r="AB26" i="15"/>
  <c r="AB46" i="15"/>
  <c r="AB19" i="15"/>
  <c r="AB58" i="15"/>
  <c r="AB38" i="15"/>
  <c r="AB48" i="15"/>
  <c r="AB64" i="15"/>
  <c r="AB52" i="15"/>
  <c r="AB29" i="15"/>
  <c r="AB61" i="15"/>
  <c r="AB27" i="15"/>
  <c r="AB50" i="15"/>
  <c r="AB17" i="15"/>
  <c r="AB32" i="15"/>
  <c r="AB56" i="15"/>
  <c r="AB24" i="15"/>
  <c r="AB40" i="15"/>
  <c r="AB49" i="15"/>
  <c r="AB12" i="15"/>
  <c r="AB37" i="15"/>
  <c r="AB53" i="15"/>
  <c r="AB34" i="15"/>
  <c r="AB25" i="15"/>
  <c r="AB44" i="15"/>
  <c r="AB39" i="15"/>
  <c r="AB22" i="15"/>
  <c r="AB59" i="15"/>
  <c r="AB55" i="15"/>
  <c r="AB10" i="15"/>
  <c r="AB42" i="15"/>
  <c r="AB30" i="15"/>
  <c r="AB20" i="15"/>
  <c r="AB33" i="15"/>
  <c r="AB21" i="15"/>
  <c r="AB63" i="15"/>
  <c r="X263" i="15"/>
  <c r="X267" i="15"/>
  <c r="X271" i="15"/>
  <c r="X275" i="15"/>
  <c r="X279" i="15"/>
  <c r="X283" i="15"/>
  <c r="X287" i="15"/>
  <c r="X291" i="15"/>
  <c r="X295" i="15"/>
  <c r="X299" i="15"/>
  <c r="X303" i="15"/>
  <c r="X307" i="15"/>
  <c r="X311" i="15"/>
  <c r="X315" i="15"/>
  <c r="X266" i="15"/>
  <c r="X270" i="15"/>
  <c r="X274" i="15"/>
  <c r="X278" i="15"/>
  <c r="X282" i="15"/>
  <c r="X286" i="15"/>
  <c r="X290" i="15"/>
  <c r="X294" i="15"/>
  <c r="X298" i="15"/>
  <c r="X302" i="15"/>
  <c r="X306" i="15"/>
  <c r="X310" i="15"/>
  <c r="X314" i="15"/>
  <c r="X265" i="15"/>
  <c r="X269" i="15"/>
  <c r="X273" i="15"/>
  <c r="X277" i="15"/>
  <c r="X281" i="15"/>
  <c r="X285" i="15"/>
  <c r="X289" i="15"/>
  <c r="X293" i="15"/>
  <c r="X297" i="15"/>
  <c r="X301" i="15"/>
  <c r="X305" i="15"/>
  <c r="X309" i="15"/>
  <c r="X313" i="15"/>
  <c r="X264" i="15"/>
  <c r="X268" i="15"/>
  <c r="X272" i="15"/>
  <c r="X276" i="15"/>
  <c r="X280" i="15"/>
  <c r="X284" i="15"/>
  <c r="X288" i="15"/>
  <c r="X292" i="15"/>
  <c r="X296" i="15"/>
  <c r="X300" i="15"/>
  <c r="X304" i="15"/>
  <c r="X308" i="15"/>
  <c r="X312" i="15"/>
  <c r="X224" i="15"/>
  <c r="X132" i="15"/>
  <c r="X20" i="15"/>
  <c r="X17" i="15"/>
  <c r="X16" i="15"/>
  <c r="X13" i="15"/>
  <c r="X12" i="15"/>
  <c r="X11" i="15"/>
  <c r="J92" i="15"/>
  <c r="J265" i="15"/>
  <c r="J268" i="15"/>
  <c r="J286" i="15"/>
  <c r="J302" i="15"/>
  <c r="J288" i="15"/>
  <c r="J297" i="15"/>
  <c r="J275" i="15"/>
  <c r="J291" i="15"/>
  <c r="J307" i="15"/>
  <c r="J284" i="15"/>
  <c r="J293" i="15"/>
  <c r="J72" i="15"/>
  <c r="J49" i="15"/>
  <c r="J154" i="15"/>
  <c r="J89" i="15"/>
  <c r="J43" i="15"/>
  <c r="J138" i="15"/>
  <c r="J126" i="15"/>
  <c r="J96" i="15"/>
  <c r="J30" i="15"/>
  <c r="J20" i="15"/>
  <c r="J17" i="15"/>
  <c r="J113" i="15"/>
  <c r="J52" i="15"/>
  <c r="J101" i="15"/>
  <c r="J269" i="15"/>
  <c r="J274" i="15"/>
  <c r="J290" i="15"/>
  <c r="J306" i="15"/>
  <c r="J296" i="15"/>
  <c r="J272" i="15"/>
  <c r="J305" i="15"/>
  <c r="J279" i="15"/>
  <c r="J295" i="15"/>
  <c r="J311" i="15"/>
  <c r="J292" i="15"/>
  <c r="J267" i="15"/>
  <c r="J301" i="15"/>
  <c r="J33" i="15"/>
  <c r="J13" i="15"/>
  <c r="J69" i="15"/>
  <c r="J77" i="15"/>
  <c r="J47" i="15"/>
  <c r="J68" i="15"/>
  <c r="J232" i="15"/>
  <c r="J81" i="15"/>
  <c r="J117" i="15"/>
  <c r="J76" i="15"/>
  <c r="J41" i="15"/>
  <c r="J27" i="15"/>
  <c r="J22" i="15"/>
  <c r="J128" i="15"/>
  <c r="J105" i="15"/>
  <c r="J61" i="15"/>
  <c r="J170" i="15"/>
  <c r="J242" i="15"/>
  <c r="J130" i="15"/>
  <c r="X255" i="15"/>
  <c r="J273" i="15"/>
  <c r="J278" i="15"/>
  <c r="J294" i="15"/>
  <c r="J310" i="15"/>
  <c r="J271" i="15"/>
  <c r="J304" i="15"/>
  <c r="J281" i="15"/>
  <c r="J313" i="15"/>
  <c r="J264" i="15"/>
  <c r="J283" i="15"/>
  <c r="J299" i="15"/>
  <c r="J315" i="15"/>
  <c r="J266" i="15"/>
  <c r="J300" i="15"/>
  <c r="J277" i="15"/>
  <c r="J309" i="15"/>
  <c r="J25" i="15"/>
  <c r="J150" i="15"/>
  <c r="J97" i="15"/>
  <c r="J21" i="15"/>
  <c r="J18" i="15"/>
  <c r="J16" i="15"/>
  <c r="J134" i="15"/>
  <c r="J162" i="15"/>
  <c r="J56" i="15"/>
  <c r="J73" i="15"/>
  <c r="X262" i="15"/>
  <c r="X254" i="15"/>
  <c r="X246" i="15"/>
  <c r="X238" i="15"/>
  <c r="X257" i="15"/>
  <c r="X249" i="15"/>
  <c r="X241" i="15"/>
  <c r="J234" i="15"/>
  <c r="J226" i="15"/>
  <c r="J218" i="15"/>
  <c r="J210" i="15"/>
  <c r="J202" i="15"/>
  <c r="J231" i="15"/>
  <c r="J215" i="15"/>
  <c r="J199" i="15"/>
  <c r="X191" i="15"/>
  <c r="X183" i="15"/>
  <c r="X175" i="15"/>
  <c r="X167" i="15"/>
  <c r="X159" i="15"/>
  <c r="X151" i="15"/>
  <c r="X143" i="15"/>
  <c r="X135" i="15"/>
  <c r="J256" i="15"/>
  <c r="J248" i="15"/>
  <c r="J240" i="15"/>
  <c r="J220" i="15"/>
  <c r="X193" i="15"/>
  <c r="X185" i="15"/>
  <c r="X177" i="15"/>
  <c r="X169" i="15"/>
  <c r="X161" i="15"/>
  <c r="X153" i="15"/>
  <c r="X145" i="15"/>
  <c r="X137" i="15"/>
  <c r="J123" i="15"/>
  <c r="J107" i="15"/>
  <c r="J91" i="15"/>
  <c r="J83" i="15"/>
  <c r="J282" i="15"/>
  <c r="J312" i="15"/>
  <c r="J287" i="15"/>
  <c r="J308" i="15"/>
  <c r="J10" i="15"/>
  <c r="X208" i="15"/>
  <c r="J120" i="15"/>
  <c r="J85" i="15"/>
  <c r="J64" i="15"/>
  <c r="J65" i="15"/>
  <c r="J109" i="15"/>
  <c r="J132" i="15"/>
  <c r="J251" i="15"/>
  <c r="X242" i="15"/>
  <c r="J261" i="15"/>
  <c r="J249" i="15"/>
  <c r="X237" i="15"/>
  <c r="X229" i="15"/>
  <c r="X217" i="15"/>
  <c r="J206" i="15"/>
  <c r="X197" i="15"/>
  <c r="J211" i="15"/>
  <c r="X195" i="15"/>
  <c r="J184" i="15"/>
  <c r="J172" i="15"/>
  <c r="X163" i="15"/>
  <c r="J152" i="15"/>
  <c r="J140" i="15"/>
  <c r="J260" i="15"/>
  <c r="X248" i="15"/>
  <c r="X236" i="15"/>
  <c r="J204" i="15"/>
  <c r="J187" i="15"/>
  <c r="J175" i="15"/>
  <c r="X165" i="15"/>
  <c r="J155" i="15"/>
  <c r="J143" i="15"/>
  <c r="J131" i="15"/>
  <c r="J111" i="15"/>
  <c r="J79" i="15"/>
  <c r="J71" i="15"/>
  <c r="J63" i="15"/>
  <c r="J55" i="15"/>
  <c r="J48" i="15"/>
  <c r="X18" i="15"/>
  <c r="X10" i="15"/>
  <c r="X227" i="15"/>
  <c r="X219" i="15"/>
  <c r="X211" i="15"/>
  <c r="X251" i="15"/>
  <c r="J225" i="15"/>
  <c r="J209" i="15"/>
  <c r="X202" i="15"/>
  <c r="X194" i="15"/>
  <c r="J190" i="15"/>
  <c r="J185" i="15"/>
  <c r="X247" i="15"/>
  <c r="X203" i="15"/>
  <c r="X168" i="15"/>
  <c r="X152" i="15"/>
  <c r="X136" i="15"/>
  <c r="J125" i="15"/>
  <c r="J200" i="15"/>
  <c r="J169" i="15"/>
  <c r="J153" i="15"/>
  <c r="J137" i="15"/>
  <c r="J110" i="15"/>
  <c r="J94" i="15"/>
  <c r="J29" i="15"/>
  <c r="J23" i="15"/>
  <c r="X192" i="15"/>
  <c r="X215" i="15"/>
  <c r="J262" i="15"/>
  <c r="J37" i="15"/>
  <c r="X146" i="15"/>
  <c r="X162" i="15"/>
  <c r="X178" i="15"/>
  <c r="J124" i="15"/>
  <c r="X187" i="15"/>
  <c r="J179" i="15"/>
  <c r="J11" i="15"/>
  <c r="X216" i="15"/>
  <c r="J250" i="15"/>
  <c r="J129" i="15"/>
  <c r="J141" i="15"/>
  <c r="J78" i="15"/>
  <c r="J40" i="15"/>
  <c r="J36" i="15"/>
  <c r="J258" i="15"/>
  <c r="X142" i="15"/>
  <c r="J298" i="15"/>
  <c r="J289" i="15"/>
  <c r="J303" i="15"/>
  <c r="J285" i="15"/>
  <c r="J12" i="15"/>
  <c r="J121" i="15"/>
  <c r="J45" i="15"/>
  <c r="J53" i="15"/>
  <c r="J146" i="15"/>
  <c r="J108" i="15"/>
  <c r="J60" i="15"/>
  <c r="J34" i="15"/>
  <c r="J80" i="15"/>
  <c r="J93" i="15"/>
  <c r="J259" i="15"/>
  <c r="X250" i="15"/>
  <c r="J239" i="15"/>
  <c r="J257" i="15"/>
  <c r="X245" i="15"/>
  <c r="J237" i="15"/>
  <c r="X225" i="15"/>
  <c r="J214" i="15"/>
  <c r="X205" i="15"/>
  <c r="J227" i="15"/>
  <c r="J207" i="15"/>
  <c r="J192" i="15"/>
  <c r="J180" i="15"/>
  <c r="X171" i="15"/>
  <c r="J160" i="15"/>
  <c r="J148" i="15"/>
  <c r="X139" i="15"/>
  <c r="X256" i="15"/>
  <c r="X244" i="15"/>
  <c r="J236" i="15"/>
  <c r="J195" i="15"/>
  <c r="J183" i="15"/>
  <c r="X173" i="15"/>
  <c r="J163" i="15"/>
  <c r="J151" i="15"/>
  <c r="X141" i="15"/>
  <c r="J127" i="15"/>
  <c r="J103" i="15"/>
  <c r="J87" i="15"/>
  <c r="J46" i="15"/>
  <c r="J38" i="15"/>
  <c r="J28" i="15"/>
  <c r="J15" i="15"/>
  <c r="X234" i="15"/>
  <c r="X226" i="15"/>
  <c r="X218" i="15"/>
  <c r="X210" i="15"/>
  <c r="X243" i="15"/>
  <c r="J224" i="15"/>
  <c r="J208" i="15"/>
  <c r="J201" i="15"/>
  <c r="J194" i="15"/>
  <c r="J189" i="15"/>
  <c r="X182" i="15"/>
  <c r="J246" i="15"/>
  <c r="X180" i="15"/>
  <c r="X164" i="15"/>
  <c r="X148" i="15"/>
  <c r="X133" i="15"/>
  <c r="X239" i="15"/>
  <c r="J181" i="15"/>
  <c r="J165" i="15"/>
  <c r="J149" i="15"/>
  <c r="J122" i="15"/>
  <c r="J106" i="15"/>
  <c r="J90" i="15"/>
  <c r="J82" i="15"/>
  <c r="J74" i="15"/>
  <c r="J66" i="15"/>
  <c r="J58" i="15"/>
  <c r="J50" i="15"/>
  <c r="J32" i="15"/>
  <c r="X19" i="15"/>
  <c r="X196" i="15"/>
  <c r="X223" i="15"/>
  <c r="X15" i="15"/>
  <c r="J31" i="15"/>
  <c r="X134" i="15"/>
  <c r="X150" i="15"/>
  <c r="X166" i="15"/>
  <c r="X199" i="15"/>
  <c r="J280" i="15"/>
  <c r="J276" i="15"/>
  <c r="J112" i="15"/>
  <c r="J88" i="15"/>
  <c r="J84" i="15"/>
  <c r="J255" i="15"/>
  <c r="X261" i="15"/>
  <c r="J241" i="15"/>
  <c r="X221" i="15"/>
  <c r="J198" i="15"/>
  <c r="J196" i="15"/>
  <c r="J164" i="15"/>
  <c r="J144" i="15"/>
  <c r="J252" i="15"/>
  <c r="J212" i="15"/>
  <c r="J167" i="15"/>
  <c r="J147" i="15"/>
  <c r="J115" i="15"/>
  <c r="J42" i="15"/>
  <c r="J19" i="15"/>
  <c r="X220" i="15"/>
  <c r="X259" i="15"/>
  <c r="X204" i="15"/>
  <c r="X190" i="15"/>
  <c r="X230" i="15"/>
  <c r="X156" i="15"/>
  <c r="J233" i="15"/>
  <c r="J157" i="15"/>
  <c r="J98" i="15"/>
  <c r="J70" i="15"/>
  <c r="J54" i="15"/>
  <c r="X188" i="15"/>
  <c r="X214" i="15"/>
  <c r="X158" i="15"/>
  <c r="J217" i="15"/>
  <c r="J314" i="15"/>
  <c r="J14" i="15"/>
  <c r="J142" i="15"/>
  <c r="J166" i="15"/>
  <c r="J216" i="15"/>
  <c r="J178" i="15"/>
  <c r="X131" i="15"/>
  <c r="J116" i="15"/>
  <c r="J104" i="15"/>
  <c r="X258" i="15"/>
  <c r="J247" i="15"/>
  <c r="J235" i="15"/>
  <c r="X253" i="15"/>
  <c r="J245" i="15"/>
  <c r="X233" i="15"/>
  <c r="J222" i="15"/>
  <c r="X213" i="15"/>
  <c r="X201" i="15"/>
  <c r="J223" i="15"/>
  <c r="J203" i="15"/>
  <c r="J188" i="15"/>
  <c r="X179" i="15"/>
  <c r="J168" i="15"/>
  <c r="J156" i="15"/>
  <c r="X147" i="15"/>
  <c r="J136" i="15"/>
  <c r="X252" i="15"/>
  <c r="J244" i="15"/>
  <c r="J228" i="15"/>
  <c r="J191" i="15"/>
  <c r="X181" i="15"/>
  <c r="J171" i="15"/>
  <c r="J159" i="15"/>
  <c r="X149" i="15"/>
  <c r="J139" i="15"/>
  <c r="J119" i="15"/>
  <c r="J99" i="15"/>
  <c r="J75" i="15"/>
  <c r="J67" i="15"/>
  <c r="J59" i="15"/>
  <c r="J51" i="15"/>
  <c r="J44" i="15"/>
  <c r="J26" i="15"/>
  <c r="X14" i="15"/>
  <c r="J229" i="15"/>
  <c r="J221" i="15"/>
  <c r="J213" i="15"/>
  <c r="J205" i="15"/>
  <c r="X235" i="15"/>
  <c r="X222" i="15"/>
  <c r="X206" i="15"/>
  <c r="X198" i="15"/>
  <c r="J193" i="15"/>
  <c r="X186" i="15"/>
  <c r="J182" i="15"/>
  <c r="X231" i="15"/>
  <c r="X176" i="15"/>
  <c r="X160" i="15"/>
  <c r="X144" i="15"/>
  <c r="J133" i="15"/>
  <c r="J238" i="15"/>
  <c r="J177" i="15"/>
  <c r="J161" i="15"/>
  <c r="J145" i="15"/>
  <c r="J118" i="15"/>
  <c r="J102" i="15"/>
  <c r="J24" i="15"/>
  <c r="J35" i="15"/>
  <c r="J39" i="15"/>
  <c r="X184" i="15"/>
  <c r="X200" i="15"/>
  <c r="J254" i="15"/>
  <c r="X21" i="15"/>
  <c r="X138" i="15"/>
  <c r="X154" i="15"/>
  <c r="X170" i="15"/>
  <c r="X207" i="15"/>
  <c r="J263" i="15"/>
  <c r="J270" i="15"/>
  <c r="J158" i="15"/>
  <c r="J174" i="15"/>
  <c r="J57" i="15"/>
  <c r="J100" i="15"/>
  <c r="J243" i="15"/>
  <c r="J253" i="15"/>
  <c r="J230" i="15"/>
  <c r="X209" i="15"/>
  <c r="J219" i="15"/>
  <c r="J176" i="15"/>
  <c r="X155" i="15"/>
  <c r="X260" i="15"/>
  <c r="X240" i="15"/>
  <c r="X189" i="15"/>
  <c r="X157" i="15"/>
  <c r="J135" i="15"/>
  <c r="J95" i="15"/>
  <c r="X228" i="15"/>
  <c r="X212" i="15"/>
  <c r="X232" i="15"/>
  <c r="J197" i="15"/>
  <c r="J186" i="15"/>
  <c r="X172" i="15"/>
  <c r="X140" i="15"/>
  <c r="J173" i="15"/>
  <c r="J114" i="15"/>
  <c r="J86" i="15"/>
  <c r="J62" i="15"/>
  <c r="X22" i="15"/>
  <c r="X174" i="15"/>
  <c r="O18" i="15"/>
  <c r="N18" i="15"/>
  <c r="G19" i="15"/>
  <c r="AD14" i="15" l="1"/>
  <c r="AD15" i="15"/>
  <c r="AD22" i="15"/>
  <c r="AD21" i="15"/>
  <c r="AD19" i="15"/>
  <c r="AD18" i="15"/>
  <c r="AD13" i="15"/>
  <c r="L197" i="15"/>
  <c r="K197" i="15"/>
  <c r="K100" i="15"/>
  <c r="L100" i="15"/>
  <c r="K39" i="15"/>
  <c r="L39" i="15"/>
  <c r="L133" i="15"/>
  <c r="K133" i="15"/>
  <c r="K51" i="15"/>
  <c r="L51" i="15"/>
  <c r="K136" i="15"/>
  <c r="L136" i="15"/>
  <c r="K245" i="15"/>
  <c r="L245" i="15"/>
  <c r="L216" i="15"/>
  <c r="K216" i="15"/>
  <c r="L70" i="15"/>
  <c r="K70" i="15"/>
  <c r="K164" i="15"/>
  <c r="L164" i="15"/>
  <c r="K165" i="15"/>
  <c r="L165" i="15"/>
  <c r="K208" i="15"/>
  <c r="L208" i="15"/>
  <c r="K103" i="15"/>
  <c r="L103" i="15"/>
  <c r="L148" i="15"/>
  <c r="K148" i="15"/>
  <c r="K192" i="15"/>
  <c r="L192" i="15"/>
  <c r="L93" i="15"/>
  <c r="K93" i="15"/>
  <c r="K12" i="15"/>
  <c r="L12" i="15"/>
  <c r="L298" i="15"/>
  <c r="K298" i="15"/>
  <c r="L179" i="15"/>
  <c r="K179" i="15"/>
  <c r="L155" i="15"/>
  <c r="K155" i="15"/>
  <c r="L184" i="15"/>
  <c r="K184" i="15"/>
  <c r="L206" i="15"/>
  <c r="K206" i="15"/>
  <c r="K107" i="15"/>
  <c r="L107" i="15"/>
  <c r="K226" i="15"/>
  <c r="L226" i="15"/>
  <c r="K18" i="15"/>
  <c r="L18" i="15"/>
  <c r="K25" i="15"/>
  <c r="L25" i="15"/>
  <c r="K266" i="15"/>
  <c r="L266" i="15"/>
  <c r="L264" i="15"/>
  <c r="K264" i="15"/>
  <c r="L273" i="15"/>
  <c r="K273" i="15"/>
  <c r="L22" i="15"/>
  <c r="K22" i="15"/>
  <c r="L117" i="15"/>
  <c r="K117" i="15"/>
  <c r="K47" i="15"/>
  <c r="L47" i="15"/>
  <c r="L33" i="15"/>
  <c r="K33" i="15"/>
  <c r="K311" i="15"/>
  <c r="L311" i="15"/>
  <c r="K272" i="15"/>
  <c r="L272" i="15"/>
  <c r="K274" i="15"/>
  <c r="L274" i="15"/>
  <c r="L113" i="15"/>
  <c r="K113" i="15"/>
  <c r="K96" i="15"/>
  <c r="L96" i="15"/>
  <c r="L89" i="15"/>
  <c r="K89" i="15"/>
  <c r="K293" i="15"/>
  <c r="L293" i="15"/>
  <c r="L275" i="15"/>
  <c r="K275" i="15"/>
  <c r="K286" i="15"/>
  <c r="L286" i="15"/>
  <c r="L62" i="15"/>
  <c r="K62" i="15"/>
  <c r="K230" i="15"/>
  <c r="L230" i="15"/>
  <c r="L57" i="15"/>
  <c r="K57" i="15"/>
  <c r="L263" i="15"/>
  <c r="K263" i="15"/>
  <c r="K254" i="15"/>
  <c r="L254" i="15"/>
  <c r="L35" i="15"/>
  <c r="K35" i="15"/>
  <c r="K161" i="15"/>
  <c r="L161" i="15"/>
  <c r="L182" i="15"/>
  <c r="K182" i="15"/>
  <c r="L213" i="15"/>
  <c r="K213" i="15"/>
  <c r="L26" i="15"/>
  <c r="K26" i="15"/>
  <c r="L59" i="15"/>
  <c r="K59" i="15"/>
  <c r="K99" i="15"/>
  <c r="L99" i="15"/>
  <c r="K159" i="15"/>
  <c r="L159" i="15"/>
  <c r="K228" i="15"/>
  <c r="L228" i="15"/>
  <c r="L188" i="15"/>
  <c r="K188" i="15"/>
  <c r="K116" i="15"/>
  <c r="L116" i="15"/>
  <c r="K166" i="15"/>
  <c r="L166" i="15"/>
  <c r="L217" i="15"/>
  <c r="K217" i="15"/>
  <c r="L98" i="15"/>
  <c r="K98" i="15"/>
  <c r="L212" i="15"/>
  <c r="K212" i="15"/>
  <c r="L196" i="15"/>
  <c r="K196" i="15"/>
  <c r="K280" i="15"/>
  <c r="L280" i="15"/>
  <c r="L66" i="15"/>
  <c r="K66" i="15"/>
  <c r="K106" i="15"/>
  <c r="L106" i="15"/>
  <c r="K181" i="15"/>
  <c r="L181" i="15"/>
  <c r="L189" i="15"/>
  <c r="K189" i="15"/>
  <c r="K224" i="15"/>
  <c r="L224" i="15"/>
  <c r="L38" i="15"/>
  <c r="K38" i="15"/>
  <c r="L127" i="15"/>
  <c r="K127" i="15"/>
  <c r="L160" i="15"/>
  <c r="K160" i="15"/>
  <c r="K207" i="15"/>
  <c r="L207" i="15"/>
  <c r="K239" i="15"/>
  <c r="L239" i="15"/>
  <c r="L80" i="15"/>
  <c r="K80" i="15"/>
  <c r="L53" i="15"/>
  <c r="K53" i="15"/>
  <c r="K285" i="15"/>
  <c r="L285" i="15"/>
  <c r="K78" i="15"/>
  <c r="L78" i="15"/>
  <c r="L262" i="15"/>
  <c r="K262" i="15"/>
  <c r="L23" i="15"/>
  <c r="K23" i="15"/>
  <c r="L94" i="15"/>
  <c r="K94" i="15"/>
  <c r="L169" i="15"/>
  <c r="K169" i="15"/>
  <c r="K185" i="15"/>
  <c r="L185" i="15"/>
  <c r="K209" i="15"/>
  <c r="L209" i="15"/>
  <c r="K63" i="15"/>
  <c r="L63" i="15"/>
  <c r="L111" i="15"/>
  <c r="K111" i="15"/>
  <c r="L152" i="15"/>
  <c r="K152" i="15"/>
  <c r="K261" i="15"/>
  <c r="L261" i="15"/>
  <c r="L109" i="15"/>
  <c r="K109" i="15"/>
  <c r="K64" i="15"/>
  <c r="L64" i="15"/>
  <c r="K10" i="15"/>
  <c r="L10" i="15"/>
  <c r="K282" i="15"/>
  <c r="L282" i="15"/>
  <c r="L123" i="15"/>
  <c r="K123" i="15"/>
  <c r="K256" i="15"/>
  <c r="L256" i="15"/>
  <c r="L202" i="15"/>
  <c r="K202" i="15"/>
  <c r="L234" i="15"/>
  <c r="K234" i="15"/>
  <c r="L162" i="15"/>
  <c r="K162" i="15"/>
  <c r="L21" i="15"/>
  <c r="K21" i="15"/>
  <c r="L309" i="15"/>
  <c r="K309" i="15"/>
  <c r="K315" i="15"/>
  <c r="L315" i="15"/>
  <c r="L313" i="15"/>
  <c r="K313" i="15"/>
  <c r="K310" i="15"/>
  <c r="L310" i="15"/>
  <c r="L61" i="15"/>
  <c r="K61" i="15"/>
  <c r="L27" i="15"/>
  <c r="K27" i="15"/>
  <c r="L81" i="15"/>
  <c r="K81" i="15"/>
  <c r="L77" i="15"/>
  <c r="K77" i="15"/>
  <c r="K301" i="15"/>
  <c r="L301" i="15"/>
  <c r="L295" i="15"/>
  <c r="K295" i="15"/>
  <c r="L296" i="15"/>
  <c r="K296" i="15"/>
  <c r="L269" i="15"/>
  <c r="K269" i="15"/>
  <c r="L17" i="15"/>
  <c r="K17" i="15"/>
  <c r="K126" i="15"/>
  <c r="L126" i="15"/>
  <c r="L154" i="15"/>
  <c r="K154" i="15"/>
  <c r="L284" i="15"/>
  <c r="K284" i="15"/>
  <c r="K297" i="15"/>
  <c r="L297" i="15"/>
  <c r="K268" i="15"/>
  <c r="L268" i="15"/>
  <c r="AD16" i="15"/>
  <c r="L135" i="15"/>
  <c r="K135" i="15"/>
  <c r="K270" i="15"/>
  <c r="L270" i="15"/>
  <c r="K314" i="15"/>
  <c r="L314" i="15"/>
  <c r="L167" i="15"/>
  <c r="K167" i="15"/>
  <c r="L276" i="15"/>
  <c r="K276" i="15"/>
  <c r="K58" i="15"/>
  <c r="L58" i="15"/>
  <c r="K236" i="15"/>
  <c r="L236" i="15"/>
  <c r="L257" i="15"/>
  <c r="K257" i="15"/>
  <c r="L146" i="15"/>
  <c r="K146" i="15"/>
  <c r="L40" i="15"/>
  <c r="K40" i="15"/>
  <c r="K55" i="15"/>
  <c r="L55" i="15"/>
  <c r="K204" i="15"/>
  <c r="L204" i="15"/>
  <c r="L249" i="15"/>
  <c r="K249" i="15"/>
  <c r="L312" i="15"/>
  <c r="K312" i="15"/>
  <c r="K248" i="15"/>
  <c r="L248" i="15"/>
  <c r="L170" i="15"/>
  <c r="K170" i="15"/>
  <c r="K86" i="15"/>
  <c r="L86" i="15"/>
  <c r="K176" i="15"/>
  <c r="L176" i="15"/>
  <c r="L253" i="15"/>
  <c r="K253" i="15"/>
  <c r="K174" i="15"/>
  <c r="L174" i="15"/>
  <c r="L24" i="15"/>
  <c r="K24" i="15"/>
  <c r="L102" i="15"/>
  <c r="K102" i="15"/>
  <c r="L177" i="15"/>
  <c r="K177" i="15"/>
  <c r="L221" i="15"/>
  <c r="K221" i="15"/>
  <c r="L67" i="15"/>
  <c r="K67" i="15"/>
  <c r="L119" i="15"/>
  <c r="K119" i="15"/>
  <c r="K171" i="15"/>
  <c r="L171" i="15"/>
  <c r="L244" i="15"/>
  <c r="K244" i="15"/>
  <c r="L156" i="15"/>
  <c r="K156" i="15"/>
  <c r="K203" i="15"/>
  <c r="L203" i="15"/>
  <c r="K222" i="15"/>
  <c r="L222" i="15"/>
  <c r="L235" i="15"/>
  <c r="K235" i="15"/>
  <c r="K142" i="15"/>
  <c r="L142" i="15"/>
  <c r="L157" i="15"/>
  <c r="K157" i="15"/>
  <c r="K19" i="15"/>
  <c r="L19" i="15"/>
  <c r="K115" i="15"/>
  <c r="L115" i="15"/>
  <c r="L252" i="15"/>
  <c r="K252" i="15"/>
  <c r="K198" i="15"/>
  <c r="L198" i="15"/>
  <c r="K255" i="15"/>
  <c r="L255" i="15"/>
  <c r="K88" i="15"/>
  <c r="L88" i="15"/>
  <c r="K32" i="15"/>
  <c r="L32" i="15"/>
  <c r="K74" i="15"/>
  <c r="L74" i="15"/>
  <c r="K122" i="15"/>
  <c r="L122" i="15"/>
  <c r="L194" i="15"/>
  <c r="K194" i="15"/>
  <c r="K46" i="15"/>
  <c r="L46" i="15"/>
  <c r="L183" i="15"/>
  <c r="K183" i="15"/>
  <c r="L227" i="15"/>
  <c r="K227" i="15"/>
  <c r="L237" i="15"/>
  <c r="K237" i="15"/>
  <c r="L45" i="15"/>
  <c r="K45" i="15"/>
  <c r="K303" i="15"/>
  <c r="L303" i="15"/>
  <c r="L258" i="15"/>
  <c r="K258" i="15"/>
  <c r="L141" i="15"/>
  <c r="K141" i="15"/>
  <c r="K11" i="15"/>
  <c r="L11" i="15"/>
  <c r="L124" i="15"/>
  <c r="K124" i="15"/>
  <c r="K29" i="15"/>
  <c r="L29" i="15"/>
  <c r="K110" i="15"/>
  <c r="L110" i="15"/>
  <c r="K200" i="15"/>
  <c r="L200" i="15"/>
  <c r="K190" i="15"/>
  <c r="L190" i="15"/>
  <c r="K225" i="15"/>
  <c r="L225" i="15"/>
  <c r="L71" i="15"/>
  <c r="K71" i="15"/>
  <c r="K131" i="15"/>
  <c r="L131" i="15"/>
  <c r="K175" i="15"/>
  <c r="L175" i="15"/>
  <c r="L211" i="15"/>
  <c r="K211" i="15"/>
  <c r="L85" i="15"/>
  <c r="K85" i="15"/>
  <c r="K308" i="15"/>
  <c r="L308" i="15"/>
  <c r="L83" i="15"/>
  <c r="K83" i="15"/>
  <c r="L220" i="15"/>
  <c r="K220" i="15"/>
  <c r="K199" i="15"/>
  <c r="L199" i="15"/>
  <c r="K210" i="15"/>
  <c r="L210" i="15"/>
  <c r="K73" i="15"/>
  <c r="L73" i="15"/>
  <c r="L134" i="15"/>
  <c r="K134" i="15"/>
  <c r="L97" i="15"/>
  <c r="K97" i="15"/>
  <c r="L277" i="15"/>
  <c r="K277" i="15"/>
  <c r="L299" i="15"/>
  <c r="K299" i="15"/>
  <c r="K281" i="15"/>
  <c r="L281" i="15"/>
  <c r="L294" i="15"/>
  <c r="K294" i="15"/>
  <c r="L130" i="15"/>
  <c r="K130" i="15"/>
  <c r="L105" i="15"/>
  <c r="K105" i="15"/>
  <c r="L41" i="15"/>
  <c r="K41" i="15"/>
  <c r="K232" i="15"/>
  <c r="L232" i="15"/>
  <c r="L69" i="15"/>
  <c r="K69" i="15"/>
  <c r="L267" i="15"/>
  <c r="K267" i="15"/>
  <c r="L279" i="15"/>
  <c r="K279" i="15"/>
  <c r="L306" i="15"/>
  <c r="K306" i="15"/>
  <c r="L101" i="15"/>
  <c r="K101" i="15"/>
  <c r="L20" i="15"/>
  <c r="K20" i="15"/>
  <c r="L138" i="15"/>
  <c r="K138" i="15"/>
  <c r="K49" i="15"/>
  <c r="L49" i="15"/>
  <c r="L307" i="15"/>
  <c r="K307" i="15"/>
  <c r="L288" i="15"/>
  <c r="K288" i="15"/>
  <c r="L265" i="15"/>
  <c r="K265" i="15"/>
  <c r="K92" i="15"/>
  <c r="L92" i="15"/>
  <c r="AD11" i="15"/>
  <c r="AD17" i="15"/>
  <c r="L173" i="15"/>
  <c r="K173" i="15"/>
  <c r="L145" i="15"/>
  <c r="K145" i="15"/>
  <c r="K205" i="15"/>
  <c r="L205" i="15"/>
  <c r="K191" i="15"/>
  <c r="L191" i="15"/>
  <c r="K104" i="15"/>
  <c r="L104" i="15"/>
  <c r="K241" i="15"/>
  <c r="L241" i="15"/>
  <c r="K90" i="15"/>
  <c r="L90" i="15"/>
  <c r="L28" i="15"/>
  <c r="K28" i="15"/>
  <c r="K163" i="15"/>
  <c r="L163" i="15"/>
  <c r="L214" i="15"/>
  <c r="K214" i="15"/>
  <c r="K60" i="15"/>
  <c r="L60" i="15"/>
  <c r="L250" i="15"/>
  <c r="K250" i="15"/>
  <c r="K153" i="15"/>
  <c r="L153" i="15"/>
  <c r="K140" i="15"/>
  <c r="L140" i="15"/>
  <c r="L132" i="15"/>
  <c r="K132" i="15"/>
  <c r="L231" i="15"/>
  <c r="K231" i="15"/>
  <c r="K271" i="15"/>
  <c r="L271" i="15"/>
  <c r="L114" i="15"/>
  <c r="K114" i="15"/>
  <c r="K186" i="15"/>
  <c r="L186" i="15"/>
  <c r="K95" i="15"/>
  <c r="L95" i="15"/>
  <c r="K219" i="15"/>
  <c r="L219" i="15"/>
  <c r="K243" i="15"/>
  <c r="L243" i="15"/>
  <c r="L158" i="15"/>
  <c r="K158" i="15"/>
  <c r="K118" i="15"/>
  <c r="L118" i="15"/>
  <c r="L238" i="15"/>
  <c r="K238" i="15"/>
  <c r="K193" i="15"/>
  <c r="L193" i="15"/>
  <c r="L229" i="15"/>
  <c r="K229" i="15"/>
  <c r="K44" i="15"/>
  <c r="L44" i="15"/>
  <c r="K75" i="15"/>
  <c r="L75" i="15"/>
  <c r="K139" i="15"/>
  <c r="L139" i="15"/>
  <c r="L168" i="15"/>
  <c r="K168" i="15"/>
  <c r="L223" i="15"/>
  <c r="K223" i="15"/>
  <c r="L247" i="15"/>
  <c r="K247" i="15"/>
  <c r="L178" i="15"/>
  <c r="K178" i="15"/>
  <c r="K14" i="15"/>
  <c r="L14" i="15"/>
  <c r="K54" i="15"/>
  <c r="L54" i="15"/>
  <c r="L233" i="15"/>
  <c r="K233" i="15"/>
  <c r="L42" i="15"/>
  <c r="K42" i="15"/>
  <c r="L147" i="15"/>
  <c r="K147" i="15"/>
  <c r="K144" i="15"/>
  <c r="L144" i="15"/>
  <c r="K84" i="15"/>
  <c r="L84" i="15"/>
  <c r="K112" i="15"/>
  <c r="L112" i="15"/>
  <c r="K31" i="15"/>
  <c r="L31" i="15"/>
  <c r="L50" i="15"/>
  <c r="K50" i="15"/>
  <c r="L82" i="15"/>
  <c r="K82" i="15"/>
  <c r="K149" i="15"/>
  <c r="L149" i="15"/>
  <c r="L246" i="15"/>
  <c r="K246" i="15"/>
  <c r="K201" i="15"/>
  <c r="L201" i="15"/>
  <c r="L15" i="15"/>
  <c r="K15" i="15"/>
  <c r="L87" i="15"/>
  <c r="K87" i="15"/>
  <c r="L151" i="15"/>
  <c r="K151" i="15"/>
  <c r="K195" i="15"/>
  <c r="L195" i="15"/>
  <c r="L180" i="15"/>
  <c r="K180" i="15"/>
  <c r="L259" i="15"/>
  <c r="K259" i="15"/>
  <c r="K34" i="15"/>
  <c r="L34" i="15"/>
  <c r="K108" i="15"/>
  <c r="L108" i="15"/>
  <c r="L121" i="15"/>
  <c r="K121" i="15"/>
  <c r="L289" i="15"/>
  <c r="K289" i="15"/>
  <c r="K36" i="15"/>
  <c r="L36" i="15"/>
  <c r="L129" i="15"/>
  <c r="K129" i="15"/>
  <c r="L37" i="15"/>
  <c r="K37" i="15"/>
  <c r="L137" i="15"/>
  <c r="K137" i="15"/>
  <c r="L125" i="15"/>
  <c r="K125" i="15"/>
  <c r="AD10" i="15"/>
  <c r="K48" i="15"/>
  <c r="L48" i="15"/>
  <c r="L79" i="15"/>
  <c r="K79" i="15"/>
  <c r="K143" i="15"/>
  <c r="L143" i="15"/>
  <c r="L187" i="15"/>
  <c r="K187" i="15"/>
  <c r="K260" i="15"/>
  <c r="L260" i="15"/>
  <c r="L172" i="15"/>
  <c r="K172" i="15"/>
  <c r="K251" i="15"/>
  <c r="L251" i="15"/>
  <c r="L65" i="15"/>
  <c r="K65" i="15"/>
  <c r="K120" i="15"/>
  <c r="L120" i="15"/>
  <c r="L287" i="15"/>
  <c r="K287" i="15"/>
  <c r="L91" i="15"/>
  <c r="K91" i="15"/>
  <c r="L240" i="15"/>
  <c r="K240" i="15"/>
  <c r="K215" i="15"/>
  <c r="L215" i="15"/>
  <c r="K218" i="15"/>
  <c r="L218" i="15"/>
  <c r="K56" i="15"/>
  <c r="L56" i="15"/>
  <c r="L16" i="15"/>
  <c r="K16" i="15"/>
  <c r="L150" i="15"/>
  <c r="K150" i="15"/>
  <c r="L300" i="15"/>
  <c r="K300" i="15"/>
  <c r="L283" i="15"/>
  <c r="K283" i="15"/>
  <c r="K304" i="15"/>
  <c r="L304" i="15"/>
  <c r="K278" i="15"/>
  <c r="L278" i="15"/>
  <c r="L242" i="15"/>
  <c r="K242" i="15"/>
  <c r="K128" i="15"/>
  <c r="L128" i="15"/>
  <c r="L76" i="15"/>
  <c r="K76" i="15"/>
  <c r="L68" i="15"/>
  <c r="K68" i="15"/>
  <c r="L13" i="15"/>
  <c r="K13" i="15"/>
  <c r="L292" i="15"/>
  <c r="K292" i="15"/>
  <c r="L305" i="15"/>
  <c r="K305" i="15"/>
  <c r="L290" i="15"/>
  <c r="K290" i="15"/>
  <c r="L52" i="15"/>
  <c r="K52" i="15"/>
  <c r="K30" i="15"/>
  <c r="L30" i="15"/>
  <c r="L43" i="15"/>
  <c r="K43" i="15"/>
  <c r="K72" i="15"/>
  <c r="L72" i="15"/>
  <c r="L291" i="15"/>
  <c r="K291" i="15"/>
  <c r="L302" i="15"/>
  <c r="K302" i="15"/>
  <c r="AD12" i="15"/>
  <c r="AD20" i="15"/>
  <c r="O19" i="15"/>
  <c r="N19" i="15"/>
  <c r="G20" i="15"/>
  <c r="O20" i="15" l="1"/>
  <c r="N20" i="15"/>
  <c r="G21" i="15"/>
  <c r="O21" i="15" l="1"/>
  <c r="N21" i="15"/>
  <c r="G22" i="15"/>
  <c r="N22" i="15" l="1"/>
  <c r="O22" i="15"/>
  <c r="G23" i="15"/>
  <c r="N23" i="15" l="1"/>
  <c r="O23" i="15"/>
  <c r="G24" i="15"/>
  <c r="O24" i="15" l="1"/>
  <c r="N24" i="15"/>
  <c r="G25" i="15"/>
  <c r="O25" i="15" l="1"/>
  <c r="N25" i="15"/>
  <c r="G26" i="15"/>
  <c r="N26" i="15" l="1"/>
  <c r="O26" i="15"/>
  <c r="G27" i="15"/>
  <c r="O27" i="15" l="1"/>
  <c r="N27" i="15"/>
  <c r="G28" i="15"/>
  <c r="G29" i="15" l="1"/>
  <c r="O28" i="15"/>
  <c r="N28" i="15"/>
  <c r="O29" i="15" l="1"/>
  <c r="N29" i="15"/>
  <c r="G30" i="15"/>
  <c r="O30" i="15" l="1"/>
  <c r="N30" i="15"/>
  <c r="G31" i="15"/>
  <c r="O31" i="15" l="1"/>
  <c r="N31" i="15"/>
  <c r="G32" i="15"/>
  <c r="N32" i="15" l="1"/>
  <c r="G33" i="15"/>
  <c r="O32" i="15"/>
  <c r="N33" i="15" l="1"/>
  <c r="G34" i="15"/>
  <c r="O33" i="15"/>
  <c r="O34" i="15" l="1"/>
  <c r="N34" i="15"/>
  <c r="G35" i="15"/>
  <c r="N35" i="15" l="1"/>
  <c r="O35" i="15"/>
  <c r="G36" i="15"/>
  <c r="O36" i="15" l="1"/>
  <c r="N36" i="15"/>
  <c r="G37" i="15"/>
  <c r="N37" i="15" l="1"/>
  <c r="G38" i="15"/>
  <c r="O37" i="15"/>
  <c r="O38" i="15" l="1"/>
  <c r="N38" i="15"/>
  <c r="G39" i="15"/>
  <c r="O39" i="15" l="1"/>
  <c r="N39" i="15"/>
  <c r="G40" i="15"/>
  <c r="O40" i="15" l="1"/>
  <c r="N40" i="15"/>
  <c r="G41" i="15"/>
  <c r="O41" i="15" l="1"/>
  <c r="N41" i="15"/>
  <c r="G42" i="15"/>
  <c r="O42" i="15" l="1"/>
  <c r="N42" i="15"/>
  <c r="G43" i="15"/>
  <c r="N43" i="15" l="1"/>
  <c r="O43" i="15"/>
  <c r="G44" i="15"/>
  <c r="O44" i="15" l="1"/>
  <c r="N44" i="15"/>
  <c r="G45" i="15"/>
  <c r="N45" i="15" l="1"/>
  <c r="O45" i="15"/>
  <c r="G46" i="15"/>
  <c r="N46" i="15" l="1"/>
  <c r="O46" i="15"/>
  <c r="G47" i="15"/>
  <c r="O47" i="15" l="1"/>
  <c r="N47" i="15"/>
  <c r="G48" i="15"/>
  <c r="N48" i="15" l="1"/>
  <c r="O48" i="15"/>
  <c r="G49" i="15"/>
  <c r="O49" i="15" l="1"/>
  <c r="N49" i="15"/>
  <c r="G50" i="15"/>
  <c r="O50" i="15" l="1"/>
  <c r="G51" i="15"/>
  <c r="N50" i="15"/>
  <c r="N51" i="15" l="1"/>
  <c r="O51" i="15"/>
  <c r="G52" i="15"/>
  <c r="N52" i="15" l="1"/>
  <c r="O52" i="15"/>
  <c r="G53" i="15"/>
  <c r="O53" i="15" l="1"/>
  <c r="G54" i="15"/>
  <c r="N53" i="15"/>
  <c r="N54" i="15" l="1"/>
  <c r="O54" i="15"/>
  <c r="G55" i="15"/>
  <c r="N55" i="15" l="1"/>
  <c r="O55" i="15"/>
  <c r="G56" i="15"/>
  <c r="N56" i="15" l="1"/>
  <c r="G57" i="15"/>
  <c r="O56" i="15"/>
  <c r="N57" i="15" l="1"/>
  <c r="G58" i="15"/>
  <c r="O57" i="15"/>
  <c r="N58" i="15" l="1"/>
  <c r="G59" i="15"/>
  <c r="O58" i="15"/>
  <c r="N59" i="15" l="1"/>
  <c r="O59" i="15"/>
  <c r="G60" i="15"/>
  <c r="O60" i="15" l="1"/>
  <c r="G61" i="15"/>
  <c r="N60" i="15"/>
  <c r="N61" i="15" l="1"/>
  <c r="O61" i="15"/>
  <c r="G62" i="15"/>
  <c r="N62" i="15" l="1"/>
  <c r="O62" i="15"/>
  <c r="G63" i="15"/>
  <c r="O63" i="15" l="1"/>
  <c r="N63" i="15"/>
  <c r="G64" i="15"/>
  <c r="O64" i="15" l="1"/>
  <c r="N64" i="15"/>
  <c r="G65" i="15"/>
  <c r="N65" i="15" l="1"/>
  <c r="O65" i="15"/>
  <c r="G66" i="15"/>
  <c r="N66" i="15" l="1"/>
  <c r="O66" i="15"/>
  <c r="G67" i="15"/>
  <c r="N67" i="15" l="1"/>
  <c r="O67" i="15"/>
  <c r="G68" i="15"/>
  <c r="N68" i="15" l="1"/>
  <c r="O68" i="15"/>
  <c r="G69" i="15"/>
  <c r="O69" i="15" l="1"/>
  <c r="N69" i="15"/>
  <c r="G70" i="15"/>
  <c r="N70" i="15" l="1"/>
  <c r="O70" i="15"/>
  <c r="G71" i="15"/>
  <c r="O71" i="15" l="1"/>
  <c r="N71" i="15"/>
  <c r="G72" i="15"/>
  <c r="N72" i="15" l="1"/>
  <c r="O72" i="15"/>
  <c r="G73" i="15"/>
  <c r="O73" i="15" l="1"/>
  <c r="N73" i="15"/>
  <c r="G74" i="15"/>
  <c r="N74" i="15" l="1"/>
  <c r="O74" i="15"/>
  <c r="G75" i="15"/>
  <c r="N75" i="15" l="1"/>
  <c r="O75" i="15"/>
  <c r="G76" i="15"/>
  <c r="G77" i="15" l="1"/>
  <c r="O76" i="15"/>
  <c r="N76" i="15"/>
  <c r="N77" i="15" l="1"/>
  <c r="O77" i="15"/>
  <c r="G78" i="15"/>
  <c r="O78" i="15" l="1"/>
  <c r="N78" i="15"/>
  <c r="G79" i="15"/>
  <c r="N79" i="15" l="1"/>
  <c r="O79" i="15"/>
  <c r="G80" i="15"/>
  <c r="O80" i="15" l="1"/>
  <c r="N80" i="15"/>
  <c r="G81" i="15"/>
  <c r="O81" i="15" l="1"/>
  <c r="N81" i="15"/>
  <c r="G82" i="15"/>
  <c r="O82" i="15" l="1"/>
  <c r="N82" i="15"/>
  <c r="G83" i="15"/>
  <c r="N83" i="15" l="1"/>
  <c r="O83" i="15"/>
  <c r="G84" i="15"/>
  <c r="O84" i="15" l="1"/>
  <c r="N84" i="15"/>
  <c r="G85" i="15"/>
  <c r="N85" i="15" l="1"/>
  <c r="O85" i="15"/>
  <c r="G86" i="15"/>
  <c r="O86" i="15" l="1"/>
  <c r="N86" i="15"/>
  <c r="G87" i="15"/>
  <c r="N87" i="15" l="1"/>
  <c r="G88" i="15"/>
  <c r="O87" i="15"/>
  <c r="G89" i="15" l="1"/>
  <c r="N88" i="15"/>
  <c r="O88" i="15"/>
  <c r="N89" i="15" l="1"/>
  <c r="O89" i="15"/>
  <c r="G90" i="15"/>
  <c r="O90" i="15" l="1"/>
  <c r="N90" i="15"/>
  <c r="G91" i="15"/>
  <c r="O91" i="15" l="1"/>
  <c r="N91" i="15"/>
  <c r="G92" i="15"/>
  <c r="N92" i="15" l="1"/>
  <c r="O92" i="15"/>
  <c r="G93" i="15"/>
  <c r="O93" i="15" l="1"/>
  <c r="N93" i="15"/>
  <c r="G94" i="15"/>
  <c r="O94" i="15" l="1"/>
  <c r="N94" i="15"/>
  <c r="G95" i="15"/>
  <c r="N95" i="15" l="1"/>
  <c r="O95" i="15"/>
  <c r="G96" i="15"/>
  <c r="N96" i="15" l="1"/>
  <c r="G97" i="15"/>
  <c r="O96" i="15"/>
  <c r="N97" i="15" l="1"/>
  <c r="O97" i="15"/>
  <c r="G98" i="15"/>
  <c r="O98" i="15" l="1"/>
  <c r="N98" i="15"/>
  <c r="G99" i="15"/>
  <c r="O99" i="15" l="1"/>
  <c r="N99" i="15"/>
  <c r="G100" i="15"/>
  <c r="O100" i="15" l="1"/>
  <c r="N100" i="15"/>
  <c r="G101" i="15"/>
  <c r="O101" i="15" l="1"/>
  <c r="G102" i="15"/>
  <c r="N101" i="15"/>
  <c r="N102" i="15" l="1"/>
  <c r="O102" i="15"/>
  <c r="G103" i="15"/>
  <c r="O103" i="15" l="1"/>
  <c r="N103" i="15"/>
  <c r="G104" i="15"/>
  <c r="O104" i="15" l="1"/>
  <c r="G105" i="15"/>
  <c r="N104" i="15"/>
  <c r="N105" i="15" l="1"/>
  <c r="O105" i="15"/>
  <c r="G106" i="15"/>
  <c r="O106" i="15" l="1"/>
  <c r="N106" i="15"/>
  <c r="G107" i="15"/>
  <c r="N107" i="15" l="1"/>
  <c r="O107" i="15"/>
  <c r="G108" i="15"/>
  <c r="N108" i="15" l="1"/>
  <c r="O108" i="15"/>
  <c r="G109" i="15"/>
  <c r="O109" i="15" l="1"/>
  <c r="G110" i="15"/>
  <c r="N109" i="15"/>
  <c r="N110" i="15" l="1"/>
  <c r="O110" i="15"/>
  <c r="G111" i="15"/>
  <c r="N111" i="15" l="1"/>
  <c r="G112" i="15"/>
  <c r="O111" i="15"/>
  <c r="N112" i="15" l="1"/>
  <c r="O112" i="15"/>
  <c r="G113" i="15"/>
  <c r="O113" i="15" l="1"/>
  <c r="G114" i="15"/>
  <c r="N113" i="15"/>
  <c r="N114" i="15" l="1"/>
  <c r="O114" i="15"/>
  <c r="G115" i="15"/>
  <c r="N115" i="15" l="1"/>
  <c r="O115" i="15"/>
  <c r="G116" i="15"/>
  <c r="O116" i="15" l="1"/>
  <c r="G117" i="15"/>
  <c r="N116" i="15"/>
  <c r="N117" i="15" l="1"/>
  <c r="O117" i="15"/>
  <c r="G118" i="15"/>
  <c r="N118" i="15" l="1"/>
  <c r="G119" i="15"/>
  <c r="O118" i="15"/>
  <c r="G120" i="15" l="1"/>
  <c r="N119" i="15"/>
  <c r="O119" i="15"/>
  <c r="N120" i="15" l="1"/>
  <c r="O120" i="15"/>
  <c r="G121" i="15"/>
  <c r="O121" i="15" l="1"/>
  <c r="N121" i="15"/>
  <c r="G122" i="15"/>
  <c r="O122" i="15" l="1"/>
  <c r="G123" i="15"/>
  <c r="N122" i="15"/>
  <c r="N123" i="15" l="1"/>
  <c r="O123" i="15"/>
  <c r="G124" i="15"/>
  <c r="N124" i="15" l="1"/>
  <c r="O124" i="15"/>
  <c r="G125" i="15"/>
  <c r="O125" i="15" l="1"/>
  <c r="G126" i="15"/>
  <c r="N125" i="15"/>
  <c r="N126" i="15" l="1"/>
  <c r="O126" i="15"/>
  <c r="G127" i="15"/>
  <c r="N127" i="15" l="1"/>
  <c r="O127" i="15"/>
  <c r="G128" i="15"/>
  <c r="N128" i="15" l="1"/>
  <c r="O128" i="15"/>
  <c r="G129" i="15"/>
  <c r="O129" i="15" l="1"/>
  <c r="G130" i="15"/>
  <c r="N129" i="15"/>
  <c r="N130" i="15" l="1"/>
  <c r="O130" i="15"/>
  <c r="G131" i="15"/>
  <c r="N131" i="15" l="1"/>
  <c r="O131" i="15"/>
  <c r="G132" i="15"/>
  <c r="O132" i="15" l="1"/>
  <c r="N132" i="15"/>
  <c r="G133" i="15"/>
  <c r="N133" i="15" l="1"/>
  <c r="O133" i="15"/>
  <c r="G134" i="15"/>
  <c r="N134" i="15" l="1"/>
  <c r="O134" i="15"/>
  <c r="G135" i="15"/>
  <c r="O135" i="15" l="1"/>
  <c r="N135" i="15"/>
  <c r="G136" i="15"/>
  <c r="O136" i="15" l="1"/>
  <c r="G137" i="15"/>
  <c r="N136" i="15"/>
  <c r="N137" i="15" l="1"/>
  <c r="G138" i="15"/>
  <c r="O137" i="15"/>
  <c r="O138" i="15" l="1"/>
  <c r="N138" i="15"/>
  <c r="G139" i="15"/>
  <c r="O139" i="15" l="1"/>
  <c r="N139" i="15"/>
  <c r="G140" i="15"/>
  <c r="N140" i="15" l="1"/>
  <c r="G141" i="15"/>
  <c r="O140" i="15"/>
  <c r="O141" i="15" l="1"/>
  <c r="N141" i="15"/>
  <c r="G142" i="15"/>
  <c r="O142" i="15" l="1"/>
  <c r="N142" i="15"/>
  <c r="G143" i="15"/>
  <c r="O143" i="15" l="1"/>
  <c r="N143" i="15"/>
  <c r="G144" i="15"/>
  <c r="N144" i="15" l="1"/>
  <c r="O144" i="15"/>
  <c r="G145" i="15"/>
  <c r="O145" i="15" l="1"/>
  <c r="N145" i="15"/>
  <c r="G146" i="15"/>
  <c r="O146" i="15" l="1"/>
  <c r="N146" i="15"/>
  <c r="G147" i="15"/>
  <c r="O147" i="15" l="1"/>
  <c r="N147" i="15"/>
  <c r="G148" i="15"/>
  <c r="O148" i="15" l="1"/>
  <c r="N148" i="15"/>
  <c r="G149" i="15"/>
  <c r="O149" i="15" l="1"/>
  <c r="N149" i="15"/>
  <c r="G150" i="15"/>
  <c r="O150" i="15" l="1"/>
  <c r="N150" i="15"/>
  <c r="G151" i="15"/>
  <c r="N151" i="15" l="1"/>
  <c r="O151" i="15"/>
  <c r="G152" i="15"/>
  <c r="O152" i="15" l="1"/>
  <c r="G153" i="15"/>
  <c r="N152" i="15"/>
  <c r="O153" i="15" l="1"/>
  <c r="N153" i="15"/>
  <c r="G154" i="15"/>
  <c r="N154" i="15" l="1"/>
  <c r="O154" i="15"/>
  <c r="G155" i="15"/>
  <c r="O155" i="15" l="1"/>
  <c r="N155" i="15"/>
  <c r="G156" i="15"/>
  <c r="O156" i="15" l="1"/>
  <c r="N156" i="15"/>
  <c r="G157" i="15"/>
  <c r="O157" i="15" l="1"/>
  <c r="N157" i="15"/>
  <c r="G158" i="15"/>
  <c r="O158" i="15" l="1"/>
  <c r="N158" i="15"/>
  <c r="G159" i="15"/>
  <c r="O159" i="15" l="1"/>
  <c r="N159" i="15"/>
  <c r="G160" i="15"/>
  <c r="O160" i="15" l="1"/>
  <c r="N160" i="15"/>
  <c r="G161" i="15"/>
  <c r="N161" i="15" l="1"/>
  <c r="O161" i="15"/>
  <c r="G162" i="15"/>
  <c r="O162" i="15" l="1"/>
  <c r="G163" i="15"/>
  <c r="N162" i="15"/>
  <c r="O163" i="15" l="1"/>
  <c r="N163" i="15"/>
  <c r="G164" i="15"/>
  <c r="O164" i="15" l="1"/>
  <c r="N164" i="15"/>
  <c r="G165" i="15"/>
  <c r="N165" i="15" l="1"/>
  <c r="O165" i="15"/>
  <c r="G166" i="15"/>
  <c r="O166" i="15" l="1"/>
  <c r="N166" i="15"/>
  <c r="G167" i="15"/>
  <c r="O167" i="15" l="1"/>
  <c r="N167" i="15"/>
  <c r="G168" i="15"/>
  <c r="O168" i="15" l="1"/>
  <c r="N168" i="15"/>
  <c r="G169" i="15"/>
  <c r="N169" i="15" l="1"/>
  <c r="O169" i="15"/>
  <c r="G170" i="15"/>
  <c r="O170" i="15" l="1"/>
  <c r="N170" i="15"/>
  <c r="G171" i="15"/>
  <c r="O171" i="15" l="1"/>
  <c r="N171" i="15"/>
  <c r="G172" i="15"/>
  <c r="N172" i="15" l="1"/>
  <c r="O172" i="15"/>
  <c r="G173" i="15"/>
  <c r="O173" i="15" l="1"/>
  <c r="N173" i="15"/>
  <c r="G174" i="15"/>
  <c r="O174" i="15" l="1"/>
  <c r="G175" i="15"/>
  <c r="N174" i="15"/>
  <c r="N175" i="15" l="1"/>
  <c r="O175" i="15"/>
  <c r="G176" i="15"/>
  <c r="O176" i="15" l="1"/>
  <c r="N176" i="15"/>
  <c r="G177" i="15"/>
  <c r="N177" i="15" l="1"/>
  <c r="O177" i="15"/>
  <c r="G178" i="15"/>
  <c r="O178" i="15" l="1"/>
  <c r="G179" i="15"/>
  <c r="N178" i="15"/>
  <c r="N179" i="15" l="1"/>
  <c r="O179" i="15"/>
  <c r="G180" i="15"/>
  <c r="O180" i="15" l="1"/>
  <c r="N180" i="15"/>
  <c r="G181" i="15"/>
  <c r="N181" i="15" l="1"/>
  <c r="O181" i="15"/>
  <c r="G182" i="15"/>
  <c r="O182" i="15" l="1"/>
  <c r="N182" i="15"/>
  <c r="G183" i="15"/>
  <c r="N183" i="15" l="1"/>
  <c r="O183" i="15"/>
  <c r="G184" i="15"/>
  <c r="O184" i="15" l="1"/>
  <c r="N184" i="15"/>
  <c r="G185" i="15"/>
  <c r="N185" i="15" l="1"/>
  <c r="O185" i="15"/>
  <c r="G186" i="15"/>
  <c r="O186" i="15" l="1"/>
  <c r="G187" i="15"/>
  <c r="N186" i="15"/>
  <c r="N187" i="15" l="1"/>
  <c r="O187" i="15"/>
  <c r="G188" i="15"/>
  <c r="O188" i="15" l="1"/>
  <c r="N188" i="15"/>
  <c r="G189" i="15"/>
  <c r="N189" i="15" l="1"/>
  <c r="O189" i="15"/>
  <c r="G190" i="15"/>
  <c r="O190" i="15" l="1"/>
  <c r="G191" i="15"/>
  <c r="N190" i="15"/>
  <c r="N191" i="15" l="1"/>
  <c r="O191" i="15"/>
  <c r="G192" i="15"/>
  <c r="O192" i="15" l="1"/>
  <c r="N192" i="15"/>
  <c r="G193" i="15"/>
  <c r="N193" i="15" l="1"/>
  <c r="O193" i="15"/>
  <c r="G194" i="15"/>
  <c r="N194" i="15" l="1"/>
  <c r="O194" i="15"/>
  <c r="G195" i="15"/>
  <c r="O195" i="15" l="1"/>
  <c r="N195" i="15"/>
  <c r="G196" i="15"/>
  <c r="O196" i="15" l="1"/>
  <c r="N196" i="15"/>
  <c r="G197" i="15"/>
  <c r="O197" i="15" l="1"/>
  <c r="N197" i="15"/>
  <c r="G198" i="15"/>
  <c r="N198" i="15" l="1"/>
  <c r="O198" i="15"/>
  <c r="G199" i="15"/>
  <c r="O199" i="15" l="1"/>
  <c r="G200" i="15"/>
  <c r="N199" i="15"/>
  <c r="O200" i="15" l="1"/>
  <c r="N200" i="15"/>
  <c r="G201" i="15"/>
  <c r="O201" i="15" l="1"/>
  <c r="N201" i="15"/>
  <c r="G202" i="15"/>
  <c r="N202" i="15" l="1"/>
  <c r="O202" i="15"/>
  <c r="G203" i="15"/>
  <c r="O203" i="15" l="1"/>
  <c r="N203" i="15"/>
  <c r="G204" i="15"/>
  <c r="O204" i="15" l="1"/>
  <c r="N204" i="15"/>
  <c r="G205" i="15"/>
  <c r="O205" i="15" l="1"/>
  <c r="N205" i="15"/>
  <c r="G206" i="15"/>
  <c r="N206" i="15" l="1"/>
  <c r="O206" i="15"/>
  <c r="G207" i="15"/>
  <c r="O207" i="15" l="1"/>
  <c r="G208" i="15"/>
  <c r="N207" i="15"/>
  <c r="O208" i="15" l="1"/>
  <c r="N208" i="15"/>
  <c r="G209" i="15"/>
  <c r="O209" i="15" l="1"/>
  <c r="N209" i="15"/>
  <c r="G210" i="15"/>
  <c r="N210" i="15" l="1"/>
  <c r="O210" i="15"/>
  <c r="G211" i="15"/>
  <c r="O211" i="15" l="1"/>
  <c r="N211" i="15"/>
  <c r="G212" i="15"/>
  <c r="O212" i="15" l="1"/>
  <c r="N212" i="15"/>
  <c r="G213" i="15"/>
  <c r="O213" i="15" l="1"/>
  <c r="N213" i="15"/>
  <c r="G214" i="15"/>
  <c r="N214" i="15" l="1"/>
  <c r="O214" i="15"/>
  <c r="G215" i="15"/>
  <c r="O215" i="15" l="1"/>
  <c r="N215" i="15"/>
  <c r="G216" i="15"/>
  <c r="O216" i="15" l="1"/>
  <c r="G217" i="15"/>
  <c r="N216" i="15"/>
  <c r="N217" i="15" l="1"/>
  <c r="O217" i="15"/>
  <c r="G218" i="15"/>
  <c r="O218" i="15" l="1"/>
  <c r="N218" i="15"/>
  <c r="G219" i="15"/>
  <c r="O219" i="15" l="1"/>
  <c r="N219" i="15"/>
  <c r="G220" i="15"/>
  <c r="O220" i="15" l="1"/>
  <c r="N220" i="15"/>
  <c r="G221" i="15"/>
  <c r="N221" i="15" l="1"/>
  <c r="O221" i="15"/>
  <c r="G222" i="15"/>
  <c r="O222" i="15" l="1"/>
  <c r="N222" i="15"/>
  <c r="G223" i="15"/>
  <c r="O223" i="15" l="1"/>
  <c r="N223" i="15"/>
  <c r="G224" i="15"/>
  <c r="O224" i="15" l="1"/>
  <c r="N224" i="15"/>
  <c r="G225" i="15"/>
  <c r="N225" i="15" l="1"/>
  <c r="O225" i="15"/>
  <c r="G226" i="15"/>
  <c r="O226" i="15" l="1"/>
  <c r="N226" i="15"/>
  <c r="G227" i="15"/>
  <c r="O227" i="15" l="1"/>
  <c r="N227" i="15"/>
  <c r="G228" i="15"/>
  <c r="N228" i="15" l="1"/>
  <c r="O228" i="15"/>
  <c r="G229" i="15"/>
  <c r="N229" i="15" l="1"/>
  <c r="O229" i="15"/>
  <c r="G230" i="15"/>
  <c r="O230" i="15" l="1"/>
  <c r="N230" i="15"/>
  <c r="G231" i="15"/>
  <c r="O231" i="15" l="1"/>
  <c r="N231" i="15"/>
  <c r="G232" i="15"/>
  <c r="N232" i="15" l="1"/>
  <c r="O232" i="15"/>
  <c r="G233" i="15"/>
  <c r="N233" i="15" l="1"/>
  <c r="O233" i="15"/>
  <c r="G234" i="15"/>
  <c r="O234" i="15" l="1"/>
  <c r="N234" i="15"/>
  <c r="G235" i="15"/>
  <c r="O235" i="15" l="1"/>
  <c r="AT21" i="15" s="1"/>
  <c r="N235" i="15"/>
  <c r="G236" i="15"/>
  <c r="M265" i="15" l="1"/>
  <c r="M269" i="15"/>
  <c r="M273" i="15"/>
  <c r="M277" i="15"/>
  <c r="M281" i="15"/>
  <c r="M285" i="15"/>
  <c r="M289" i="15"/>
  <c r="M293" i="15"/>
  <c r="M266" i="15"/>
  <c r="M270" i="15"/>
  <c r="M274" i="15"/>
  <c r="M278" i="15"/>
  <c r="M282" i="15"/>
  <c r="M286" i="15"/>
  <c r="M290" i="15"/>
  <c r="M294" i="15"/>
  <c r="M298" i="15"/>
  <c r="M302" i="15"/>
  <c r="M306" i="15"/>
  <c r="M310" i="15"/>
  <c r="M314" i="15"/>
  <c r="M304" i="15"/>
  <c r="M279" i="15"/>
  <c r="M295" i="15"/>
  <c r="M311" i="15"/>
  <c r="M272" i="15"/>
  <c r="M296" i="15"/>
  <c r="M307" i="15"/>
  <c r="M267" i="15"/>
  <c r="M275" i="15"/>
  <c r="M283" i="15"/>
  <c r="M291" i="15"/>
  <c r="M297" i="15"/>
  <c r="M303" i="15"/>
  <c r="M308" i="15"/>
  <c r="M313" i="15"/>
  <c r="M268" i="15"/>
  <c r="M276" i="15"/>
  <c r="M284" i="15"/>
  <c r="M292" i="15"/>
  <c r="M299" i="15"/>
  <c r="M309" i="15"/>
  <c r="M315" i="15"/>
  <c r="M263" i="15"/>
  <c r="M271" i="15"/>
  <c r="M287" i="15"/>
  <c r="M300" i="15"/>
  <c r="M305" i="15"/>
  <c r="M264" i="15"/>
  <c r="M280" i="15"/>
  <c r="M288" i="15"/>
  <c r="M301" i="15"/>
  <c r="M312" i="15"/>
  <c r="AL278" i="15"/>
  <c r="AM278" i="15" s="1"/>
  <c r="AL310" i="15"/>
  <c r="AM310" i="15" s="1"/>
  <c r="AL287" i="15"/>
  <c r="AM287" i="15" s="1"/>
  <c r="AL265" i="15"/>
  <c r="AM265" i="15" s="1"/>
  <c r="AL276" i="15"/>
  <c r="AM276" i="15" s="1"/>
  <c r="AL264" i="15"/>
  <c r="AM264" i="15" s="1"/>
  <c r="AL304" i="15"/>
  <c r="AM304" i="15" s="1"/>
  <c r="AL266" i="15"/>
  <c r="AM266" i="15" s="1"/>
  <c r="AL282" i="15"/>
  <c r="AM282" i="15" s="1"/>
  <c r="AL298" i="15"/>
  <c r="AM298" i="15" s="1"/>
  <c r="AL314" i="15"/>
  <c r="AM314" i="15" s="1"/>
  <c r="AL275" i="15"/>
  <c r="AM275" i="15" s="1"/>
  <c r="AL291" i="15"/>
  <c r="AM291" i="15" s="1"/>
  <c r="AL307" i="15"/>
  <c r="AM307" i="15" s="1"/>
  <c r="AL273" i="15"/>
  <c r="AM273" i="15" s="1"/>
  <c r="AL305" i="15"/>
  <c r="AM305" i="15" s="1"/>
  <c r="AL284" i="15"/>
  <c r="AM284" i="15" s="1"/>
  <c r="AL269" i="15"/>
  <c r="AM269" i="15" s="1"/>
  <c r="AL280" i="15"/>
  <c r="AM280" i="15" s="1"/>
  <c r="AL293" i="15"/>
  <c r="AM293" i="15" s="1"/>
  <c r="AL272" i="15"/>
  <c r="AM272" i="15" s="1"/>
  <c r="AL286" i="15"/>
  <c r="AM286" i="15" s="1"/>
  <c r="AL263" i="15"/>
  <c r="AM263" i="15" s="1"/>
  <c r="AL311" i="15"/>
  <c r="AM311" i="15" s="1"/>
  <c r="AL281" i="15"/>
  <c r="AM281" i="15" s="1"/>
  <c r="AL292" i="15"/>
  <c r="AM292" i="15" s="1"/>
  <c r="AL309" i="15"/>
  <c r="AM309" i="15" s="1"/>
  <c r="AL270" i="15"/>
  <c r="AM270" i="15" s="1"/>
  <c r="AL302" i="15"/>
  <c r="AM302" i="15" s="1"/>
  <c r="AL279" i="15"/>
  <c r="AM279" i="15" s="1"/>
  <c r="AL295" i="15"/>
  <c r="AM295" i="15" s="1"/>
  <c r="AL313" i="15"/>
  <c r="AM313" i="15" s="1"/>
  <c r="AL285" i="15"/>
  <c r="AM285" i="15" s="1"/>
  <c r="AL296" i="15"/>
  <c r="AM296" i="15" s="1"/>
  <c r="AL274" i="15"/>
  <c r="AM274" i="15" s="1"/>
  <c r="AL290" i="15"/>
  <c r="AM290" i="15" s="1"/>
  <c r="AL306" i="15"/>
  <c r="AM306" i="15" s="1"/>
  <c r="AL267" i="15"/>
  <c r="AM267" i="15" s="1"/>
  <c r="AL283" i="15"/>
  <c r="AM283" i="15" s="1"/>
  <c r="AL299" i="15"/>
  <c r="AM299" i="15" s="1"/>
  <c r="AL315" i="15"/>
  <c r="AM315" i="15" s="1"/>
  <c r="AL289" i="15"/>
  <c r="AM289" i="15" s="1"/>
  <c r="AL268" i="15"/>
  <c r="AM268" i="15" s="1"/>
  <c r="AL300" i="15"/>
  <c r="AM300" i="15" s="1"/>
  <c r="AL301" i="15"/>
  <c r="AM301" i="15" s="1"/>
  <c r="AL312" i="15"/>
  <c r="AM312" i="15" s="1"/>
  <c r="AL288" i="15"/>
  <c r="AM288" i="15" s="1"/>
  <c r="AL294" i="15"/>
  <c r="AM294" i="15" s="1"/>
  <c r="AL271" i="15"/>
  <c r="AM271" i="15" s="1"/>
  <c r="AL303" i="15"/>
  <c r="AM303" i="15" s="1"/>
  <c r="AL297" i="15"/>
  <c r="AM297" i="15" s="1"/>
  <c r="AL308" i="15"/>
  <c r="AM308" i="15" s="1"/>
  <c r="AL277" i="15"/>
  <c r="AM277" i="15" s="1"/>
  <c r="O236" i="15"/>
  <c r="G237" i="15"/>
  <c r="N236" i="15"/>
  <c r="AL262" i="15"/>
  <c r="AM262" i="15" s="1"/>
  <c r="M260" i="15"/>
  <c r="AL258" i="15"/>
  <c r="AM258" i="15" s="1"/>
  <c r="M257" i="15"/>
  <c r="AL255" i="15"/>
  <c r="AM255" i="15" s="1"/>
  <c r="M253" i="15"/>
  <c r="AL251" i="15"/>
  <c r="AM251" i="15" s="1"/>
  <c r="M250" i="15"/>
  <c r="AL248" i="15"/>
  <c r="AM248" i="15" s="1"/>
  <c r="M246" i="15"/>
  <c r="AL244" i="15"/>
  <c r="AM244" i="15" s="1"/>
  <c r="M242" i="15"/>
  <c r="AL240" i="15"/>
  <c r="AM240" i="15" s="1"/>
  <c r="M238" i="15"/>
  <c r="AL236" i="15"/>
  <c r="AM236" i="15" s="1"/>
  <c r="AL260" i="15"/>
  <c r="AM260" i="15" s="1"/>
  <c r="M259" i="15"/>
  <c r="M256" i="15"/>
  <c r="AL253" i="15"/>
  <c r="AM253" i="15" s="1"/>
  <c r="M252" i="15"/>
  <c r="M249" i="15"/>
  <c r="AL246" i="15"/>
  <c r="AM246" i="15" s="1"/>
  <c r="M245" i="15"/>
  <c r="AL242" i="15"/>
  <c r="AM242" i="15" s="1"/>
  <c r="M241" i="15"/>
  <c r="AL238" i="15"/>
  <c r="AM238" i="15" s="1"/>
  <c r="M237" i="15"/>
  <c r="AL234" i="15"/>
  <c r="AM234" i="15" s="1"/>
  <c r="M233" i="15"/>
  <c r="AL231" i="15"/>
  <c r="AM231" i="15" s="1"/>
  <c r="M229" i="15"/>
  <c r="AL227" i="15"/>
  <c r="AM227" i="15" s="1"/>
  <c r="M225" i="15"/>
  <c r="AL250" i="15"/>
  <c r="AM250" i="15" s="1"/>
  <c r="AL247" i="15"/>
  <c r="AM247" i="15" s="1"/>
  <c r="M244" i="15"/>
  <c r="M243" i="15"/>
  <c r="AL241" i="15"/>
  <c r="AM241" i="15" s="1"/>
  <c r="AL257" i="15"/>
  <c r="AM257" i="15" s="1"/>
  <c r="AL254" i="15"/>
  <c r="AM254" i="15" s="1"/>
  <c r="M251" i="15"/>
  <c r="M248" i="15"/>
  <c r="M247" i="15"/>
  <c r="AL245" i="15"/>
  <c r="AM245" i="15" s="1"/>
  <c r="AL235" i="15"/>
  <c r="AM235" i="15" s="1"/>
  <c r="AL233" i="15"/>
  <c r="AM233" i="15" s="1"/>
  <c r="M232" i="15"/>
  <c r="AL229" i="15"/>
  <c r="AM229" i="15" s="1"/>
  <c r="M228" i="15"/>
  <c r="AL225" i="15"/>
  <c r="AM225" i="15" s="1"/>
  <c r="M222" i="15"/>
  <c r="AL220" i="15"/>
  <c r="AM220" i="15" s="1"/>
  <c r="M218" i="15"/>
  <c r="AL216" i="15"/>
  <c r="AM216" i="15" s="1"/>
  <c r="AL213" i="15"/>
  <c r="AM213" i="15" s="1"/>
  <c r="M211" i="15"/>
  <c r="AL209" i="15"/>
  <c r="AM209" i="15" s="1"/>
  <c r="M207" i="15"/>
  <c r="AL205" i="15"/>
  <c r="AM205" i="15" s="1"/>
  <c r="M203" i="15"/>
  <c r="AL201" i="15"/>
  <c r="AM201" i="15" s="1"/>
  <c r="M199" i="15"/>
  <c r="AL197" i="15"/>
  <c r="AM197" i="15" s="1"/>
  <c r="M195" i="15"/>
  <c r="AL193" i="15"/>
  <c r="AM193" i="15" s="1"/>
  <c r="AL261" i="15"/>
  <c r="AM261" i="15" s="1"/>
  <c r="AL249" i="15"/>
  <c r="AM249" i="15" s="1"/>
  <c r="AL243" i="15"/>
  <c r="AM243" i="15" s="1"/>
  <c r="M239" i="15"/>
  <c r="M234" i="15"/>
  <c r="AL223" i="15"/>
  <c r="AM223" i="15" s="1"/>
  <c r="M223" i="15"/>
  <c r="AL221" i="15"/>
  <c r="AM221" i="15" s="1"/>
  <c r="AL219" i="15"/>
  <c r="AM219" i="15" s="1"/>
  <c r="M219" i="15"/>
  <c r="AL217" i="15"/>
  <c r="AM217" i="15" s="1"/>
  <c r="AL215" i="15"/>
  <c r="AM215" i="15" s="1"/>
  <c r="M215" i="15"/>
  <c r="M192" i="15"/>
  <c r="AL190" i="15"/>
  <c r="AM190" i="15" s="1"/>
  <c r="M188" i="15"/>
  <c r="AL186" i="15"/>
  <c r="AM186" i="15" s="1"/>
  <c r="M184" i="15"/>
  <c r="AL182" i="15"/>
  <c r="AM182" i="15" s="1"/>
  <c r="M180" i="15"/>
  <c r="AL178" i="15"/>
  <c r="AM178" i="15" s="1"/>
  <c r="M176" i="15"/>
  <c r="AL174" i="15"/>
  <c r="AM174" i="15" s="1"/>
  <c r="M258" i="15"/>
  <c r="AL256" i="15"/>
  <c r="AM256" i="15" s="1"/>
  <c r="AL237" i="15"/>
  <c r="AM237" i="15" s="1"/>
  <c r="M230" i="15"/>
  <c r="AL226" i="15"/>
  <c r="AM226" i="15" s="1"/>
  <c r="M221" i="15"/>
  <c r="M213" i="15"/>
  <c r="M212" i="15"/>
  <c r="M209" i="15"/>
  <c r="M208" i="15"/>
  <c r="M205" i="15"/>
  <c r="M204" i="15"/>
  <c r="M201" i="15"/>
  <c r="M200" i="15"/>
  <c r="M262" i="15"/>
  <c r="M261" i="15"/>
  <c r="AL239" i="15"/>
  <c r="AM239" i="15" s="1"/>
  <c r="M231" i="15"/>
  <c r="M226" i="15"/>
  <c r="M217" i="15"/>
  <c r="M214" i="15"/>
  <c r="AL210" i="15"/>
  <c r="AM210" i="15" s="1"/>
  <c r="M210" i="15"/>
  <c r="AL206" i="15"/>
  <c r="AM206" i="15" s="1"/>
  <c r="M206" i="15"/>
  <c r="AL202" i="15"/>
  <c r="AM202" i="15" s="1"/>
  <c r="M202" i="15"/>
  <c r="AL198" i="15"/>
  <c r="AM198" i="15" s="1"/>
  <c r="M198" i="15"/>
  <c r="AL194" i="15"/>
  <c r="AM194" i="15" s="1"/>
  <c r="M194" i="15"/>
  <c r="M193" i="15"/>
  <c r="AL191" i="15"/>
  <c r="AM191" i="15" s="1"/>
  <c r="AL189" i="15"/>
  <c r="AM189" i="15" s="1"/>
  <c r="M189" i="15"/>
  <c r="AL187" i="15"/>
  <c r="AM187" i="15" s="1"/>
  <c r="AL185" i="15"/>
  <c r="AM185" i="15" s="1"/>
  <c r="M185" i="15"/>
  <c r="AL183" i="15"/>
  <c r="AM183" i="15" s="1"/>
  <c r="AL181" i="15"/>
  <c r="AM181" i="15" s="1"/>
  <c r="M181" i="15"/>
  <c r="AL179" i="15"/>
  <c r="AM179" i="15" s="1"/>
  <c r="AL177" i="15"/>
  <c r="AM177" i="15" s="1"/>
  <c r="M177" i="15"/>
  <c r="AL175" i="15"/>
  <c r="AM175" i="15" s="1"/>
  <c r="M173" i="15"/>
  <c r="AL171" i="15"/>
  <c r="AM171" i="15" s="1"/>
  <c r="AL168" i="15"/>
  <c r="AM168" i="15" s="1"/>
  <c r="M166" i="15"/>
  <c r="AL164" i="15"/>
  <c r="AM164" i="15" s="1"/>
  <c r="M162" i="15"/>
  <c r="AL160" i="15"/>
  <c r="AM160" i="15" s="1"/>
  <c r="M158" i="15"/>
  <c r="M155" i="15"/>
  <c r="AL153" i="15"/>
  <c r="AM153" i="15" s="1"/>
  <c r="M152" i="15"/>
  <c r="AL150" i="15"/>
  <c r="AM150" i="15" s="1"/>
  <c r="M148" i="15"/>
  <c r="M145" i="15"/>
  <c r="AL143" i="15"/>
  <c r="AM143" i="15" s="1"/>
  <c r="M141" i="15"/>
  <c r="AL139" i="15"/>
  <c r="AM139" i="15" s="1"/>
  <c r="AL136" i="15"/>
  <c r="AM136" i="15" s="1"/>
  <c r="M134" i="15"/>
  <c r="AL252" i="15"/>
  <c r="AM252" i="15" s="1"/>
  <c r="M235" i="15"/>
  <c r="AL232" i="15"/>
  <c r="AM232" i="15" s="1"/>
  <c r="AL230" i="15"/>
  <c r="AM230" i="15" s="1"/>
  <c r="M224" i="15"/>
  <c r="AL218" i="15"/>
  <c r="AM218" i="15" s="1"/>
  <c r="AL204" i="15"/>
  <c r="AM204" i="15" s="1"/>
  <c r="AL203" i="15"/>
  <c r="AM203" i="15" s="1"/>
  <c r="AL196" i="15"/>
  <c r="AM196" i="15" s="1"/>
  <c r="AL188" i="15"/>
  <c r="AM188" i="15" s="1"/>
  <c r="M186" i="15"/>
  <c r="AL180" i="15"/>
  <c r="AM180" i="15" s="1"/>
  <c r="M178" i="15"/>
  <c r="AL167" i="15"/>
  <c r="AM167" i="15" s="1"/>
  <c r="M167" i="15"/>
  <c r="AL165" i="15"/>
  <c r="AM165" i="15" s="1"/>
  <c r="AL163" i="15"/>
  <c r="AM163" i="15" s="1"/>
  <c r="M163" i="15"/>
  <c r="AL161" i="15"/>
  <c r="AM161" i="15" s="1"/>
  <c r="AL159" i="15"/>
  <c r="AM159" i="15" s="1"/>
  <c r="M159" i="15"/>
  <c r="AL157" i="15"/>
  <c r="AM157" i="15" s="1"/>
  <c r="AL146" i="15"/>
  <c r="AM146" i="15" s="1"/>
  <c r="M146" i="15"/>
  <c r="AL144" i="15"/>
  <c r="AM144" i="15" s="1"/>
  <c r="AL142" i="15"/>
  <c r="AM142" i="15" s="1"/>
  <c r="M142" i="15"/>
  <c r="M236" i="15"/>
  <c r="AL228" i="15"/>
  <c r="AM228" i="15" s="1"/>
  <c r="M227" i="15"/>
  <c r="M216" i="15"/>
  <c r="AL212" i="15"/>
  <c r="AM212" i="15" s="1"/>
  <c r="AL211" i="15"/>
  <c r="AM211" i="15" s="1"/>
  <c r="M196" i="15"/>
  <c r="AL192" i="15"/>
  <c r="AM192" i="15" s="1"/>
  <c r="M190" i="15"/>
  <c r="AL184" i="15"/>
  <c r="AM184" i="15" s="1"/>
  <c r="M182" i="15"/>
  <c r="AL176" i="15"/>
  <c r="AM176" i="15" s="1"/>
  <c r="M174" i="15"/>
  <c r="AL172" i="15"/>
  <c r="AM172" i="15" s="1"/>
  <c r="AL170" i="15"/>
  <c r="AM170" i="15" s="1"/>
  <c r="M170" i="15"/>
  <c r="AL156" i="15"/>
  <c r="AM156" i="15" s="1"/>
  <c r="M156" i="15"/>
  <c r="AL154" i="15"/>
  <c r="AM154" i="15" s="1"/>
  <c r="M153" i="15"/>
  <c r="AL151" i="15"/>
  <c r="AM151" i="15" s="1"/>
  <c r="AL149" i="15"/>
  <c r="AM149" i="15" s="1"/>
  <c r="M149" i="15"/>
  <c r="AL147" i="15"/>
  <c r="AM147" i="15" s="1"/>
  <c r="M137" i="15"/>
  <c r="AL134" i="15"/>
  <c r="AM134" i="15" s="1"/>
  <c r="AL132" i="15"/>
  <c r="AM132" i="15" s="1"/>
  <c r="M131" i="15"/>
  <c r="AL129" i="15"/>
  <c r="AM129" i="15" s="1"/>
  <c r="M127" i="15"/>
  <c r="AL125" i="15"/>
  <c r="AM125" i="15" s="1"/>
  <c r="M124" i="15"/>
  <c r="AL122" i="15"/>
  <c r="AM122" i="15" s="1"/>
  <c r="AL119" i="15"/>
  <c r="AM119" i="15" s="1"/>
  <c r="M118" i="15"/>
  <c r="AL116" i="15"/>
  <c r="AM116" i="15" s="1"/>
  <c r="M115" i="15"/>
  <c r="AL113" i="15"/>
  <c r="AM113" i="15" s="1"/>
  <c r="M111" i="15"/>
  <c r="AL109" i="15"/>
  <c r="AM109" i="15" s="1"/>
  <c r="AL106" i="15"/>
  <c r="AM106" i="15" s="1"/>
  <c r="M105" i="15"/>
  <c r="M103" i="15"/>
  <c r="AL101" i="15"/>
  <c r="AM101" i="15" s="1"/>
  <c r="M100" i="15"/>
  <c r="AL96" i="15"/>
  <c r="AM96" i="15" s="1"/>
  <c r="M95" i="15"/>
  <c r="M93" i="15"/>
  <c r="M91" i="15"/>
  <c r="AL88" i="15"/>
  <c r="AM88" i="15" s="1"/>
  <c r="AL86" i="15"/>
  <c r="AM86" i="15" s="1"/>
  <c r="AL84" i="15"/>
  <c r="AM84" i="15" s="1"/>
  <c r="M83" i="15"/>
  <c r="M81" i="15"/>
  <c r="M79" i="15"/>
  <c r="AL76" i="15"/>
  <c r="AM76" i="15" s="1"/>
  <c r="AL259" i="15"/>
  <c r="AM259" i="15" s="1"/>
  <c r="AL200" i="15"/>
  <c r="AM200" i="15" s="1"/>
  <c r="M197" i="15"/>
  <c r="AL195" i="15"/>
  <c r="AM195" i="15" s="1"/>
  <c r="M183" i="15"/>
  <c r="AL169" i="15"/>
  <c r="AM169" i="15" s="1"/>
  <c r="M168" i="15"/>
  <c r="M160" i="15"/>
  <c r="M157" i="15"/>
  <c r="AL152" i="15"/>
  <c r="AM152" i="15" s="1"/>
  <c r="M151" i="15"/>
  <c r="AL141" i="15"/>
  <c r="AM141" i="15" s="1"/>
  <c r="AL135" i="15"/>
  <c r="AM135" i="15" s="1"/>
  <c r="M133" i="15"/>
  <c r="AL131" i="15"/>
  <c r="AM131" i="15" s="1"/>
  <c r="M130" i="15"/>
  <c r="AL127" i="15"/>
  <c r="AM127" i="15" s="1"/>
  <c r="M126" i="15"/>
  <c r="M123" i="15"/>
  <c r="AL120" i="15"/>
  <c r="AM120" i="15" s="1"/>
  <c r="M116" i="15"/>
  <c r="M113" i="15"/>
  <c r="M109" i="15"/>
  <c r="AL103" i="15"/>
  <c r="AM103" i="15" s="1"/>
  <c r="AL102" i="15"/>
  <c r="AM102" i="15" s="1"/>
  <c r="AL100" i="15"/>
  <c r="AM100" i="15" s="1"/>
  <c r="AL99" i="15"/>
  <c r="AM99" i="15" s="1"/>
  <c r="M97" i="15"/>
  <c r="AL95" i="15"/>
  <c r="AM95" i="15" s="1"/>
  <c r="M94" i="15"/>
  <c r="AL91" i="15"/>
  <c r="AM91" i="15" s="1"/>
  <c r="AL90" i="15"/>
  <c r="AM90" i="15" s="1"/>
  <c r="M88" i="15"/>
  <c r="M85" i="15"/>
  <c r="AL83" i="15"/>
  <c r="AM83" i="15" s="1"/>
  <c r="M82" i="15"/>
  <c r="M78" i="15"/>
  <c r="M77" i="15"/>
  <c r="AL75" i="15"/>
  <c r="AM75" i="15" s="1"/>
  <c r="M74" i="15"/>
  <c r="AL71" i="15"/>
  <c r="AM71" i="15" s="1"/>
  <c r="AL69" i="15"/>
  <c r="AM69" i="15" s="1"/>
  <c r="AL67" i="15"/>
  <c r="AM67" i="15" s="1"/>
  <c r="AL65" i="15"/>
  <c r="AM65" i="15" s="1"/>
  <c r="AL64" i="15"/>
  <c r="AM64" i="15" s="1"/>
  <c r="AL61" i="15"/>
  <c r="AM61" i="15" s="1"/>
  <c r="M61" i="15"/>
  <c r="M59" i="15"/>
  <c r="M58" i="15"/>
  <c r="M57" i="15"/>
  <c r="M56" i="15"/>
  <c r="AL54" i="15"/>
  <c r="AM54" i="15" s="1"/>
  <c r="M54" i="15"/>
  <c r="AL51" i="15"/>
  <c r="AM51" i="15" s="1"/>
  <c r="M51" i="15"/>
  <c r="M45" i="15"/>
  <c r="AL44" i="15"/>
  <c r="AM44" i="15" s="1"/>
  <c r="M254" i="15"/>
  <c r="M220" i="15"/>
  <c r="AL208" i="15"/>
  <c r="AM208" i="15" s="1"/>
  <c r="AL199" i="15"/>
  <c r="AM199" i="15" s="1"/>
  <c r="M187" i="15"/>
  <c r="M171" i="15"/>
  <c r="M169" i="15"/>
  <c r="AL162" i="15"/>
  <c r="AM162" i="15" s="1"/>
  <c r="M161" i="15"/>
  <c r="M143" i="15"/>
  <c r="AL140" i="15"/>
  <c r="AM140" i="15" s="1"/>
  <c r="M140" i="15"/>
  <c r="M136" i="15"/>
  <c r="M135" i="15"/>
  <c r="AL133" i="15"/>
  <c r="AM133" i="15" s="1"/>
  <c r="M132" i="15"/>
  <c r="AL130" i="15"/>
  <c r="AM130" i="15" s="1"/>
  <c r="AL128" i="15"/>
  <c r="AM128" i="15" s="1"/>
  <c r="M128" i="15"/>
  <c r="AL126" i="15"/>
  <c r="AM126" i="15" s="1"/>
  <c r="AL124" i="15"/>
  <c r="AM124" i="15" s="1"/>
  <c r="AL123" i="15"/>
  <c r="AM123" i="15" s="1"/>
  <c r="AL121" i="15"/>
  <c r="AM121" i="15" s="1"/>
  <c r="M121" i="15"/>
  <c r="M107" i="15"/>
  <c r="M104" i="15"/>
  <c r="M101" i="15"/>
  <c r="AL97" i="15"/>
  <c r="AM97" i="15" s="1"/>
  <c r="M96" i="15"/>
  <c r="AL94" i="15"/>
  <c r="AM94" i="15" s="1"/>
  <c r="M87" i="15"/>
  <c r="AL85" i="15"/>
  <c r="AM85" i="15" s="1"/>
  <c r="M84" i="15"/>
  <c r="AL82" i="15"/>
  <c r="AM82" i="15" s="1"/>
  <c r="AL79" i="15"/>
  <c r="AM79" i="15" s="1"/>
  <c r="AL78" i="15"/>
  <c r="AM78" i="15" s="1"/>
  <c r="M76" i="15"/>
  <c r="AL73" i="15"/>
  <c r="AM73" i="15" s="1"/>
  <c r="M73" i="15"/>
  <c r="M71" i="15"/>
  <c r="M69" i="15"/>
  <c r="M67" i="15"/>
  <c r="M64" i="15"/>
  <c r="AL60" i="15"/>
  <c r="AM60" i="15" s="1"/>
  <c r="AL58" i="15"/>
  <c r="AM58" i="15" s="1"/>
  <c r="AL57" i="15"/>
  <c r="AM57" i="15" s="1"/>
  <c r="AL56" i="15"/>
  <c r="AM56" i="15" s="1"/>
  <c r="AL55" i="15"/>
  <c r="AM55" i="15" s="1"/>
  <c r="AL53" i="15"/>
  <c r="AM53" i="15" s="1"/>
  <c r="M53" i="15"/>
  <c r="AL50" i="15"/>
  <c r="AM50" i="15" s="1"/>
  <c r="M50" i="15"/>
  <c r="M42" i="15"/>
  <c r="M40" i="15"/>
  <c r="M38" i="15"/>
  <c r="M36" i="15"/>
  <c r="AL35" i="15"/>
  <c r="AM35" i="15" s="1"/>
  <c r="M35" i="15"/>
  <c r="AL34" i="15"/>
  <c r="AM34" i="15" s="1"/>
  <c r="M34" i="15"/>
  <c r="AL32" i="15"/>
  <c r="AM32" i="15" s="1"/>
  <c r="AL29" i="15"/>
  <c r="AM29" i="15" s="1"/>
  <c r="M29" i="15"/>
  <c r="M28" i="15"/>
  <c r="AL23" i="15"/>
  <c r="AM23" i="15" s="1"/>
  <c r="M23" i="15"/>
  <c r="AL21" i="15"/>
  <c r="AM21" i="15" s="1"/>
  <c r="M19" i="15"/>
  <c r="M18" i="15"/>
  <c r="AL16" i="15"/>
  <c r="AM16" i="15" s="1"/>
  <c r="AN11" i="15"/>
  <c r="AO11" i="15" s="1"/>
  <c r="AJ11" i="15"/>
  <c r="M11" i="15"/>
  <c r="M10" i="15"/>
  <c r="AL222" i="15"/>
  <c r="AM222" i="15" s="1"/>
  <c r="AL207" i="15"/>
  <c r="AM207" i="15" s="1"/>
  <c r="M191" i="15"/>
  <c r="AL173" i="15"/>
  <c r="AM173" i="15" s="1"/>
  <c r="M172" i="15"/>
  <c r="AL158" i="15"/>
  <c r="AM158" i="15" s="1"/>
  <c r="AL155" i="15"/>
  <c r="AM155" i="15" s="1"/>
  <c r="AL145" i="15"/>
  <c r="AM145" i="15" s="1"/>
  <c r="M144" i="15"/>
  <c r="AL137" i="15"/>
  <c r="AM137" i="15" s="1"/>
  <c r="M120" i="15"/>
  <c r="M119" i="15"/>
  <c r="AL115" i="15"/>
  <c r="AM115" i="15" s="1"/>
  <c r="M114" i="15"/>
  <c r="M112" i="15"/>
  <c r="AL108" i="15"/>
  <c r="AM108" i="15" s="1"/>
  <c r="AL98" i="15"/>
  <c r="AM98" i="15" s="1"/>
  <c r="AL92" i="15"/>
  <c r="AM92" i="15" s="1"/>
  <c r="M89" i="15"/>
  <c r="M86" i="15"/>
  <c r="AL72" i="15"/>
  <c r="AM72" i="15" s="1"/>
  <c r="M66" i="15"/>
  <c r="AL46" i="15"/>
  <c r="AM46" i="15" s="1"/>
  <c r="M46" i="15"/>
  <c r="AL40" i="15"/>
  <c r="AM40" i="15" s="1"/>
  <c r="AL39" i="15"/>
  <c r="AM39" i="15" s="1"/>
  <c r="M33" i="15"/>
  <c r="AL25" i="15"/>
  <c r="AM25" i="15" s="1"/>
  <c r="AL24" i="15"/>
  <c r="AM24" i="15" s="1"/>
  <c r="M24" i="15"/>
  <c r="M21" i="15"/>
  <c r="AL19" i="15"/>
  <c r="AM19" i="15" s="1"/>
  <c r="AL18" i="15"/>
  <c r="AM18" i="15" s="1"/>
  <c r="AL10" i="15"/>
  <c r="AM10" i="15" s="1"/>
  <c r="I10" i="15"/>
  <c r="U10" i="15" s="1"/>
  <c r="M165" i="15"/>
  <c r="M150" i="15"/>
  <c r="M139" i="15"/>
  <c r="AL118" i="15"/>
  <c r="AM118" i="15" s="1"/>
  <c r="M117" i="15"/>
  <c r="AL111" i="15"/>
  <c r="AM111" i="15" s="1"/>
  <c r="M110" i="15"/>
  <c r="M108" i="15"/>
  <c r="M90" i="15"/>
  <c r="AL80" i="15"/>
  <c r="AM80" i="15" s="1"/>
  <c r="M68" i="15"/>
  <c r="AL66" i="15"/>
  <c r="AM66" i="15" s="1"/>
  <c r="AL62" i="15"/>
  <c r="AM62" i="15" s="1"/>
  <c r="M62" i="15"/>
  <c r="M49" i="15"/>
  <c r="AL45" i="15"/>
  <c r="AM45" i="15" s="1"/>
  <c r="M44" i="15"/>
  <c r="M240" i="15"/>
  <c r="AL224" i="15"/>
  <c r="AM224" i="15" s="1"/>
  <c r="AL166" i="15"/>
  <c r="AM166" i="15" s="1"/>
  <c r="M147" i="15"/>
  <c r="M129" i="15"/>
  <c r="M122" i="15"/>
  <c r="AL112" i="15"/>
  <c r="AM112" i="15" s="1"/>
  <c r="AL107" i="15"/>
  <c r="AM107" i="15" s="1"/>
  <c r="AL105" i="15"/>
  <c r="AM105" i="15" s="1"/>
  <c r="M99" i="15"/>
  <c r="M98" i="15"/>
  <c r="M92" i="15"/>
  <c r="M80" i="15"/>
  <c r="AL70" i="15"/>
  <c r="AM70" i="15" s="1"/>
  <c r="M63" i="15"/>
  <c r="M60" i="15"/>
  <c r="AL48" i="15"/>
  <c r="AM48" i="15" s="1"/>
  <c r="AL38" i="15"/>
  <c r="AM38" i="15" s="1"/>
  <c r="AL36" i="15"/>
  <c r="AM36" i="15" s="1"/>
  <c r="AL26" i="15"/>
  <c r="AM26" i="15" s="1"/>
  <c r="AL15" i="15"/>
  <c r="AM15" i="15" s="1"/>
  <c r="M15" i="15"/>
  <c r="M13" i="15"/>
  <c r="I11" i="15"/>
  <c r="U11" i="15" s="1"/>
  <c r="AN10" i="15"/>
  <c r="AO10" i="15" s="1"/>
  <c r="M255" i="15"/>
  <c r="AL138" i="15"/>
  <c r="AM138" i="15" s="1"/>
  <c r="M138" i="15"/>
  <c r="AL68" i="15"/>
  <c r="AM68" i="15" s="1"/>
  <c r="AL33" i="15"/>
  <c r="AM33" i="15" s="1"/>
  <c r="M25" i="15"/>
  <c r="M179" i="15"/>
  <c r="AL114" i="15"/>
  <c r="AM114" i="15" s="1"/>
  <c r="AL52" i="15"/>
  <c r="AM52" i="15" s="1"/>
  <c r="M37" i="15"/>
  <c r="AL31" i="15"/>
  <c r="AM31" i="15" s="1"/>
  <c r="M31" i="15"/>
  <c r="AL11" i="15"/>
  <c r="AM11" i="15" s="1"/>
  <c r="AL214" i="15"/>
  <c r="AM214" i="15" s="1"/>
  <c r="M175" i="15"/>
  <c r="M154" i="15"/>
  <c r="M125" i="15"/>
  <c r="M106" i="15"/>
  <c r="AL104" i="15"/>
  <c r="AM104" i="15" s="1"/>
  <c r="AL81" i="15"/>
  <c r="AM81" i="15" s="1"/>
  <c r="AL77" i="15"/>
  <c r="AM77" i="15" s="1"/>
  <c r="AL59" i="15"/>
  <c r="AM59" i="15" s="1"/>
  <c r="M55" i="15"/>
  <c r="M52" i="15"/>
  <c r="AL49" i="15"/>
  <c r="AM49" i="15" s="1"/>
  <c r="AL47" i="15"/>
  <c r="AM47" i="15" s="1"/>
  <c r="AL43" i="15"/>
  <c r="AM43" i="15" s="1"/>
  <c r="AL42" i="15"/>
  <c r="AM42" i="15" s="1"/>
  <c r="M41" i="15"/>
  <c r="M39" i="15"/>
  <c r="M30" i="15"/>
  <c r="AL27" i="15"/>
  <c r="AM27" i="15" s="1"/>
  <c r="M27" i="15"/>
  <c r="AL22" i="15"/>
  <c r="AM22" i="15" s="1"/>
  <c r="M22" i="15"/>
  <c r="M16" i="15"/>
  <c r="AJ10" i="15"/>
  <c r="M164" i="15"/>
  <c r="AL117" i="15"/>
  <c r="AM117" i="15" s="1"/>
  <c r="AL110" i="15"/>
  <c r="AM110" i="15" s="1"/>
  <c r="M102" i="15"/>
  <c r="AL93" i="15"/>
  <c r="AM93" i="15" s="1"/>
  <c r="AL74" i="15"/>
  <c r="AM74" i="15" s="1"/>
  <c r="M70" i="15"/>
  <c r="AL41" i="15"/>
  <c r="AM41" i="15" s="1"/>
  <c r="M32" i="15"/>
  <c r="AL28" i="15"/>
  <c r="AM28" i="15" s="1"/>
  <c r="M26" i="15"/>
  <c r="AL20" i="15"/>
  <c r="AM20" i="15" s="1"/>
  <c r="M17" i="15"/>
  <c r="AL14" i="15"/>
  <c r="AM14" i="15" s="1"/>
  <c r="M14" i="15"/>
  <c r="AL12" i="15"/>
  <c r="AM12" i="15" s="1"/>
  <c r="M12" i="15"/>
  <c r="AL148" i="15"/>
  <c r="AM148" i="15" s="1"/>
  <c r="AL89" i="15"/>
  <c r="AM89" i="15" s="1"/>
  <c r="AL87" i="15"/>
  <c r="AM87" i="15" s="1"/>
  <c r="M75" i="15"/>
  <c r="M72" i="15"/>
  <c r="M65" i="15"/>
  <c r="AL63" i="15"/>
  <c r="AM63" i="15" s="1"/>
  <c r="M48" i="15"/>
  <c r="M47" i="15"/>
  <c r="M43" i="15"/>
  <c r="AL37" i="15"/>
  <c r="AM37" i="15" s="1"/>
  <c r="AL30" i="15"/>
  <c r="AM30" i="15" s="1"/>
  <c r="M20" i="15"/>
  <c r="AL17" i="15"/>
  <c r="AM17" i="15" s="1"/>
  <c r="AL13" i="15"/>
  <c r="AM13" i="15" s="1"/>
  <c r="I12" i="15" l="1"/>
  <c r="V10" i="15"/>
  <c r="P10" i="15"/>
  <c r="N237" i="15"/>
  <c r="O237" i="15"/>
  <c r="G238" i="15"/>
  <c r="V11" i="15"/>
  <c r="P11" i="15"/>
  <c r="Q11" i="15" s="1"/>
  <c r="U12" i="15" l="1"/>
  <c r="V12" i="15" s="1"/>
  <c r="AJ12" i="15" s="1"/>
  <c r="I13" i="15"/>
  <c r="P12" i="15"/>
  <c r="Q12" i="15" s="1"/>
  <c r="N238" i="15"/>
  <c r="O238" i="15"/>
  <c r="G239" i="15"/>
  <c r="Q10" i="15"/>
  <c r="U13" i="15" l="1"/>
  <c r="V13" i="15" s="1"/>
  <c r="AJ13" i="15" s="1"/>
  <c r="I14" i="15"/>
  <c r="P13" i="15"/>
  <c r="Q13" i="15" s="1"/>
  <c r="N239" i="15"/>
  <c r="O239" i="15"/>
  <c r="G240" i="15"/>
  <c r="U14" i="15" l="1"/>
  <c r="V14" i="15" s="1"/>
  <c r="AJ14" i="15" s="1"/>
  <c r="I15" i="15"/>
  <c r="P14" i="15"/>
  <c r="Q14" i="15" s="1"/>
  <c r="O240" i="15"/>
  <c r="N240" i="15"/>
  <c r="G241" i="15"/>
  <c r="U15" i="15" l="1"/>
  <c r="V15" i="15" s="1"/>
  <c r="AJ15" i="15" s="1"/>
  <c r="P15" i="15"/>
  <c r="Q15" i="15" s="1"/>
  <c r="I16" i="15"/>
  <c r="N241" i="15"/>
  <c r="O241" i="15"/>
  <c r="G242" i="15"/>
  <c r="P16" i="15" l="1"/>
  <c r="Q16" i="15" s="1"/>
  <c r="U16" i="15"/>
  <c r="V16" i="15" s="1"/>
  <c r="AJ16" i="15" s="1"/>
  <c r="I17" i="15"/>
  <c r="N242" i="15"/>
  <c r="O242" i="15"/>
  <c r="G243" i="15"/>
  <c r="I18" i="15" l="1"/>
  <c r="U17" i="15"/>
  <c r="V17" i="15" s="1"/>
  <c r="AJ17" i="15" s="1"/>
  <c r="P17" i="15"/>
  <c r="Q17" i="15" s="1"/>
  <c r="N243" i="15"/>
  <c r="O243" i="15"/>
  <c r="G244" i="15"/>
  <c r="I19" i="15" l="1"/>
  <c r="P18" i="15"/>
  <c r="Q18" i="15" s="1"/>
  <c r="U18" i="15"/>
  <c r="V18" i="15" s="1"/>
  <c r="AJ18" i="15" s="1"/>
  <c r="O244" i="15"/>
  <c r="N244" i="15"/>
  <c r="G245" i="15"/>
  <c r="P19" i="15" l="1"/>
  <c r="Q19" i="15" s="1"/>
  <c r="U19" i="15"/>
  <c r="V19" i="15" s="1"/>
  <c r="AJ19" i="15" s="1"/>
  <c r="I20" i="15"/>
  <c r="N245" i="15"/>
  <c r="O245" i="15"/>
  <c r="G246" i="15"/>
  <c r="U20" i="15" l="1"/>
  <c r="V20" i="15" s="1"/>
  <c r="AJ20" i="15" s="1"/>
  <c r="P20" i="15"/>
  <c r="Q20" i="15" s="1"/>
  <c r="I21" i="15"/>
  <c r="N246" i="15"/>
  <c r="O246" i="15"/>
  <c r="G247" i="15"/>
  <c r="I22" i="15" l="1"/>
  <c r="U21" i="15"/>
  <c r="V21" i="15" s="1"/>
  <c r="AJ21" i="15" s="1"/>
  <c r="P21" i="15"/>
  <c r="Q21" i="15" s="1"/>
  <c r="O247" i="15"/>
  <c r="N247" i="15"/>
  <c r="G248" i="15"/>
  <c r="I23" i="15" l="1"/>
  <c r="U22" i="15"/>
  <c r="V22" i="15" s="1"/>
  <c r="AJ22" i="15" s="1"/>
  <c r="P22" i="15"/>
  <c r="Q22" i="15" s="1"/>
  <c r="O248" i="15"/>
  <c r="G249" i="15"/>
  <c r="N248" i="15"/>
  <c r="I24" i="15" l="1"/>
  <c r="U23" i="15"/>
  <c r="V23" i="15" s="1"/>
  <c r="AJ23" i="15" s="1"/>
  <c r="P23" i="15"/>
  <c r="Q23" i="15" s="1"/>
  <c r="N249" i="15"/>
  <c r="O249" i="15"/>
  <c r="G250" i="15"/>
  <c r="I25" i="15" l="1"/>
  <c r="U24" i="15"/>
  <c r="V24" i="15" s="1"/>
  <c r="AJ24" i="15" s="1"/>
  <c r="P24" i="15"/>
  <c r="Q24" i="15" s="1"/>
  <c r="N250" i="15"/>
  <c r="O250" i="15"/>
  <c r="G251" i="15"/>
  <c r="I26" i="15" l="1"/>
  <c r="U25" i="15"/>
  <c r="V25" i="15" s="1"/>
  <c r="AJ25" i="15" s="1"/>
  <c r="P25" i="15"/>
  <c r="Q25" i="15" s="1"/>
  <c r="O251" i="15"/>
  <c r="G252" i="15"/>
  <c r="N251" i="15"/>
  <c r="I27" i="15" l="1"/>
  <c r="P26" i="15"/>
  <c r="Q26" i="15" s="1"/>
  <c r="U26" i="15"/>
  <c r="V26" i="15" s="1"/>
  <c r="AJ26" i="15" s="1"/>
  <c r="N252" i="15"/>
  <c r="O252" i="15"/>
  <c r="G253" i="15"/>
  <c r="P27" i="15" l="1"/>
  <c r="Q27" i="15" s="1"/>
  <c r="I28" i="15"/>
  <c r="U27" i="15"/>
  <c r="V27" i="15" s="1"/>
  <c r="AJ27" i="15" s="1"/>
  <c r="N253" i="15"/>
  <c r="O253" i="15"/>
  <c r="G254" i="15"/>
  <c r="U28" i="15" l="1"/>
  <c r="V28" i="15" s="1"/>
  <c r="AJ28" i="15" s="1"/>
  <c r="I29" i="15"/>
  <c r="P28" i="15"/>
  <c r="Q28" i="15" s="1"/>
  <c r="O254" i="15"/>
  <c r="N254" i="15"/>
  <c r="G255" i="15"/>
  <c r="U29" i="15" l="1"/>
  <c r="V29" i="15" s="1"/>
  <c r="AJ29" i="15" s="1"/>
  <c r="I30" i="15"/>
  <c r="P29" i="15"/>
  <c r="Q29" i="15" s="1"/>
  <c r="O255" i="15"/>
  <c r="G256" i="15"/>
  <c r="N255" i="15"/>
  <c r="U30" i="15" l="1"/>
  <c r="V30" i="15" s="1"/>
  <c r="AJ30" i="15" s="1"/>
  <c r="I31" i="15"/>
  <c r="P30" i="15"/>
  <c r="Q30" i="15" s="1"/>
  <c r="N256" i="15"/>
  <c r="O256" i="15"/>
  <c r="G257" i="15"/>
  <c r="P31" i="15" l="1"/>
  <c r="Q31" i="15" s="1"/>
  <c r="I32" i="15"/>
  <c r="U31" i="15"/>
  <c r="V31" i="15" s="1"/>
  <c r="N257" i="15"/>
  <c r="O257" i="15"/>
  <c r="G258" i="15"/>
  <c r="I33" i="15" l="1"/>
  <c r="U32" i="15"/>
  <c r="V32" i="15" s="1"/>
  <c r="P32" i="15"/>
  <c r="Q32" i="15" s="1"/>
  <c r="O258" i="15"/>
  <c r="G259" i="15"/>
  <c r="N258" i="15"/>
  <c r="U33" i="15" l="1"/>
  <c r="V33" i="15" s="1"/>
  <c r="P33" i="15"/>
  <c r="Q33" i="15" s="1"/>
  <c r="I34" i="15"/>
  <c r="N259" i="15"/>
  <c r="O259" i="15"/>
  <c r="G260" i="15"/>
  <c r="I35" i="15" l="1"/>
  <c r="U34" i="15"/>
  <c r="V34" i="15" s="1"/>
  <c r="P34" i="15"/>
  <c r="Q34" i="15" s="1"/>
  <c r="N260" i="15"/>
  <c r="O260" i="15"/>
  <c r="G261" i="15"/>
  <c r="I36" i="15" l="1"/>
  <c r="P35" i="15"/>
  <c r="Q35" i="15" s="1"/>
  <c r="U35" i="15"/>
  <c r="V35" i="15" s="1"/>
  <c r="N261" i="15"/>
  <c r="O261" i="15"/>
  <c r="G262" i="15"/>
  <c r="G263" i="15" s="1"/>
  <c r="I37" i="15" l="1"/>
  <c r="P36" i="15"/>
  <c r="Q36" i="15" s="1"/>
  <c r="U36" i="15"/>
  <c r="V36" i="15" s="1"/>
  <c r="G264" i="15"/>
  <c r="O263" i="15"/>
  <c r="N263" i="15"/>
  <c r="O262" i="15"/>
  <c r="N262" i="15"/>
  <c r="I38" i="15" l="1"/>
  <c r="U37" i="15"/>
  <c r="V37" i="15" s="1"/>
  <c r="P37" i="15"/>
  <c r="Q37" i="15" s="1"/>
  <c r="G265" i="15"/>
  <c r="O264" i="15"/>
  <c r="N264" i="15"/>
  <c r="U38" i="15" l="1"/>
  <c r="V38" i="15" s="1"/>
  <c r="I39" i="15"/>
  <c r="P38" i="15"/>
  <c r="Q38" i="15" s="1"/>
  <c r="G266" i="15"/>
  <c r="O265" i="15"/>
  <c r="N265" i="15"/>
  <c r="P39" i="15" l="1"/>
  <c r="Q39" i="15" s="1"/>
  <c r="I40" i="15"/>
  <c r="U39" i="15"/>
  <c r="V39" i="15" s="1"/>
  <c r="G267" i="15"/>
  <c r="O266" i="15"/>
  <c r="N266" i="15"/>
  <c r="I41" i="15" l="1"/>
  <c r="U40" i="15"/>
  <c r="V40" i="15" s="1"/>
  <c r="P40" i="15"/>
  <c r="Q40" i="15" s="1"/>
  <c r="G268" i="15"/>
  <c r="N267" i="15"/>
  <c r="O267" i="15"/>
  <c r="I42" i="15" l="1"/>
  <c r="U41" i="15"/>
  <c r="V41" i="15" s="1"/>
  <c r="P41" i="15"/>
  <c r="Q41" i="15" s="1"/>
  <c r="G269" i="15"/>
  <c r="N268" i="15"/>
  <c r="O268" i="15"/>
  <c r="U42" i="15" l="1"/>
  <c r="V42" i="15" s="1"/>
  <c r="I43" i="15"/>
  <c r="P42" i="15"/>
  <c r="Q42" i="15" s="1"/>
  <c r="G270" i="15"/>
  <c r="O269" i="15"/>
  <c r="N269" i="15"/>
  <c r="I44" i="15" l="1"/>
  <c r="P43" i="15"/>
  <c r="Q43" i="15" s="1"/>
  <c r="U43" i="15"/>
  <c r="V43" i="15" s="1"/>
  <c r="X63" i="15"/>
  <c r="X67" i="15"/>
  <c r="X65" i="15"/>
  <c r="X85" i="15"/>
  <c r="X41" i="15"/>
  <c r="X68" i="15"/>
  <c r="X46" i="15"/>
  <c r="X83" i="15"/>
  <c r="X49" i="15"/>
  <c r="X78" i="15"/>
  <c r="X39" i="15"/>
  <c r="X23" i="15"/>
  <c r="AD23" i="15" s="1"/>
  <c r="X59" i="15"/>
  <c r="X37" i="15"/>
  <c r="AD37" i="15" s="1"/>
  <c r="X64" i="15"/>
  <c r="X42" i="15"/>
  <c r="X66" i="15"/>
  <c r="X44" i="15"/>
  <c r="X72" i="15"/>
  <c r="X45" i="15"/>
  <c r="X53" i="15"/>
  <c r="X43" i="15"/>
  <c r="X57" i="15"/>
  <c r="X89" i="15"/>
  <c r="X81" i="15"/>
  <c r="X31" i="15"/>
  <c r="AD31" i="15" s="1"/>
  <c r="X60" i="15"/>
  <c r="X73" i="15"/>
  <c r="X70" i="15"/>
  <c r="X27" i="15"/>
  <c r="AD27" i="15" s="1"/>
  <c r="X47" i="15"/>
  <c r="X82" i="15"/>
  <c r="X71" i="15"/>
  <c r="X88" i="15"/>
  <c r="X56" i="15"/>
  <c r="X50" i="15"/>
  <c r="X76" i="15"/>
  <c r="X33" i="15"/>
  <c r="AD33" i="15" s="1"/>
  <c r="X69" i="15"/>
  <c r="X32" i="15"/>
  <c r="AD32" i="15" s="1"/>
  <c r="X91" i="15"/>
  <c r="X25" i="15"/>
  <c r="AD25" i="15" s="1"/>
  <c r="X51" i="15"/>
  <c r="X24" i="15"/>
  <c r="AD24" i="15" s="1"/>
  <c r="X55" i="15"/>
  <c r="X48" i="15"/>
  <c r="X90" i="15"/>
  <c r="X84" i="15"/>
  <c r="X52" i="15"/>
  <c r="X36" i="15"/>
  <c r="AD36" i="15" s="1"/>
  <c r="X28" i="15"/>
  <c r="AD28" i="15" s="1"/>
  <c r="X62" i="15"/>
  <c r="X61" i="15"/>
  <c r="X58" i="15"/>
  <c r="X86" i="15"/>
  <c r="X80" i="15"/>
  <c r="X40" i="15"/>
  <c r="X35" i="15"/>
  <c r="AD35" i="15" s="1"/>
  <c r="X29" i="15"/>
  <c r="AD29" i="15" s="1"/>
  <c r="X79" i="15"/>
  <c r="X77" i="15"/>
  <c r="X87" i="15"/>
  <c r="X26" i="15"/>
  <c r="AD26" i="15" s="1"/>
  <c r="X75" i="15"/>
  <c r="X34" i="15"/>
  <c r="AD34" i="15" s="1"/>
  <c r="X74" i="15"/>
  <c r="X54" i="15"/>
  <c r="X38" i="15"/>
  <c r="AD38" i="15" s="1"/>
  <c r="X30" i="15"/>
  <c r="AD30" i="15" s="1"/>
  <c r="G271" i="15"/>
  <c r="O270" i="15"/>
  <c r="N270" i="15"/>
  <c r="I45" i="15" l="1"/>
  <c r="U44" i="15"/>
  <c r="V44" i="15" s="1"/>
  <c r="P44" i="15"/>
  <c r="Q44" i="15" s="1"/>
  <c r="G272" i="15"/>
  <c r="N271" i="15"/>
  <c r="O271" i="15"/>
  <c r="U45" i="15" l="1"/>
  <c r="V45" i="15" s="1"/>
  <c r="I46" i="15"/>
  <c r="P45" i="15"/>
  <c r="Q45" i="15" s="1"/>
  <c r="G273" i="15"/>
  <c r="N272" i="15"/>
  <c r="O272" i="15"/>
  <c r="I47" i="15" l="1"/>
  <c r="U46" i="15"/>
  <c r="V46" i="15" s="1"/>
  <c r="P46" i="15"/>
  <c r="Q46" i="15" s="1"/>
  <c r="G274" i="15"/>
  <c r="O273" i="15"/>
  <c r="N273" i="15"/>
  <c r="P47" i="15" l="1"/>
  <c r="Q47" i="15" s="1"/>
  <c r="I48" i="15"/>
  <c r="U47" i="15"/>
  <c r="V47" i="15" s="1"/>
  <c r="G275" i="15"/>
  <c r="N274" i="15"/>
  <c r="O274" i="15"/>
  <c r="U48" i="15" l="1"/>
  <c r="V48" i="15" s="1"/>
  <c r="I49" i="15"/>
  <c r="P48" i="15"/>
  <c r="Q48" i="15" s="1"/>
  <c r="G276" i="15"/>
  <c r="N275" i="15"/>
  <c r="O275" i="15"/>
  <c r="U49" i="15" l="1"/>
  <c r="V49" i="15" s="1"/>
  <c r="I50" i="15"/>
  <c r="P49" i="15"/>
  <c r="Q49" i="15" s="1"/>
  <c r="G277" i="15"/>
  <c r="N276" i="15"/>
  <c r="O276" i="15"/>
  <c r="U50" i="15" l="1"/>
  <c r="V50" i="15" s="1"/>
  <c r="I51" i="15"/>
  <c r="P50" i="15"/>
  <c r="Q50" i="15" s="1"/>
  <c r="G278" i="15"/>
  <c r="N277" i="15"/>
  <c r="O277" i="15"/>
  <c r="I52" i="15" l="1"/>
  <c r="P51" i="15"/>
  <c r="Q51" i="15" s="1"/>
  <c r="U51" i="15"/>
  <c r="V51" i="15" s="1"/>
  <c r="G279" i="15"/>
  <c r="O278" i="15"/>
  <c r="N278" i="15"/>
  <c r="U52" i="15" l="1"/>
  <c r="V52" i="15" s="1"/>
  <c r="I53" i="15"/>
  <c r="P52" i="15"/>
  <c r="Q52" i="15" s="1"/>
  <c r="G280" i="15"/>
  <c r="N279" i="15"/>
  <c r="O279" i="15"/>
  <c r="U53" i="15" l="1"/>
  <c r="V53" i="15" s="1"/>
  <c r="I54" i="15"/>
  <c r="P53" i="15"/>
  <c r="Q53" i="15" s="1"/>
  <c r="G281" i="15"/>
  <c r="N280" i="15"/>
  <c r="O280" i="15"/>
  <c r="I55" i="15" l="1"/>
  <c r="U54" i="15"/>
  <c r="V54" i="15" s="1"/>
  <c r="P54" i="15"/>
  <c r="Q54" i="15" s="1"/>
  <c r="G282" i="15"/>
  <c r="N281" i="15"/>
  <c r="O281" i="15"/>
  <c r="P55" i="15" l="1"/>
  <c r="Q55" i="15" s="1"/>
  <c r="I56" i="15"/>
  <c r="U55" i="15"/>
  <c r="V55" i="15" s="1"/>
  <c r="G283" i="15"/>
  <c r="N282" i="15"/>
  <c r="O282" i="15"/>
  <c r="U56" i="15" l="1"/>
  <c r="V56" i="15" s="1"/>
  <c r="I57" i="15"/>
  <c r="P56" i="15"/>
  <c r="Q56" i="15" s="1"/>
  <c r="G284" i="15"/>
  <c r="N283" i="15"/>
  <c r="O283" i="15"/>
  <c r="U57" i="15" l="1"/>
  <c r="V57" i="15" s="1"/>
  <c r="I58" i="15"/>
  <c r="P57" i="15"/>
  <c r="Q57" i="15" s="1"/>
  <c r="G285" i="15"/>
  <c r="O284" i="15"/>
  <c r="N284" i="15"/>
  <c r="U58" i="15" l="1"/>
  <c r="V58" i="15" s="1"/>
  <c r="P58" i="15"/>
  <c r="Q58" i="15" s="1"/>
  <c r="I59" i="15"/>
  <c r="G286" i="15"/>
  <c r="N285" i="15"/>
  <c r="O285" i="15"/>
  <c r="P59" i="15" l="1"/>
  <c r="Q59" i="15" s="1"/>
  <c r="U59" i="15"/>
  <c r="V59" i="15" s="1"/>
  <c r="I60" i="15"/>
  <c r="G287" i="15"/>
  <c r="O286" i="15"/>
  <c r="N286" i="15"/>
  <c r="U60" i="15" l="1"/>
  <c r="V60" i="15" s="1"/>
  <c r="I61" i="15"/>
  <c r="P60" i="15"/>
  <c r="Q60" i="15" s="1"/>
  <c r="G288" i="15"/>
  <c r="N287" i="15"/>
  <c r="O287" i="15"/>
  <c r="U61" i="15" l="1"/>
  <c r="V61" i="15" s="1"/>
  <c r="I62" i="15"/>
  <c r="P61" i="15"/>
  <c r="Q61" i="15" s="1"/>
  <c r="G289" i="15"/>
  <c r="N288" i="15"/>
  <c r="O288" i="15"/>
  <c r="P62" i="15" l="1"/>
  <c r="Q62" i="15" s="1"/>
  <c r="I63" i="15"/>
  <c r="U62" i="15"/>
  <c r="V62" i="15" s="1"/>
  <c r="G290" i="15"/>
  <c r="O289" i="15"/>
  <c r="N289" i="15"/>
  <c r="U63" i="15" l="1"/>
  <c r="V63" i="15" s="1"/>
  <c r="P63" i="15"/>
  <c r="Q63" i="15" s="1"/>
  <c r="I64" i="15"/>
  <c r="G291" i="15"/>
  <c r="N290" i="15"/>
  <c r="O290" i="15"/>
  <c r="U64" i="15" l="1"/>
  <c r="V64" i="15" s="1"/>
  <c r="I65" i="15"/>
  <c r="P64" i="15"/>
  <c r="Q64" i="15" s="1"/>
  <c r="G292" i="15"/>
  <c r="N291" i="15"/>
  <c r="O291" i="15"/>
  <c r="P65" i="15" l="1"/>
  <c r="Q65" i="15" s="1"/>
  <c r="U65" i="15"/>
  <c r="V65" i="15" s="1"/>
  <c r="I66" i="15"/>
  <c r="G293" i="15"/>
  <c r="O292" i="15"/>
  <c r="N292" i="15"/>
  <c r="U66" i="15" l="1"/>
  <c r="V66" i="15" s="1"/>
  <c r="I67" i="15"/>
  <c r="P66" i="15"/>
  <c r="Q66" i="15" s="1"/>
  <c r="G294" i="15"/>
  <c r="N293" i="15"/>
  <c r="O293" i="15"/>
  <c r="I68" i="15" l="1"/>
  <c r="U67" i="15"/>
  <c r="V67" i="15" s="1"/>
  <c r="P67" i="15"/>
  <c r="Q67" i="15" s="1"/>
  <c r="G295" i="15"/>
  <c r="O294" i="15"/>
  <c r="N294" i="15"/>
  <c r="P68" i="15" l="1"/>
  <c r="Q68" i="15" s="1"/>
  <c r="I69" i="15"/>
  <c r="U68" i="15"/>
  <c r="V68" i="15" s="1"/>
  <c r="G296" i="15"/>
  <c r="O295" i="15"/>
  <c r="N295" i="15"/>
  <c r="U69" i="15" l="1"/>
  <c r="V69" i="15" s="1"/>
  <c r="I70" i="15"/>
  <c r="P69" i="15"/>
  <c r="Q69" i="15" s="1"/>
  <c r="G297" i="15"/>
  <c r="O296" i="15"/>
  <c r="N296" i="15"/>
  <c r="U70" i="15" l="1"/>
  <c r="V70" i="15" s="1"/>
  <c r="I71" i="15"/>
  <c r="P70" i="15"/>
  <c r="Q70" i="15" s="1"/>
  <c r="G298" i="15"/>
  <c r="N297" i="15"/>
  <c r="O297" i="15"/>
  <c r="U71" i="15" l="1"/>
  <c r="V71" i="15" s="1"/>
  <c r="I72" i="15"/>
  <c r="P71" i="15"/>
  <c r="Q71" i="15" s="1"/>
  <c r="G299" i="15"/>
  <c r="O298" i="15"/>
  <c r="N298" i="15"/>
  <c r="U72" i="15" l="1"/>
  <c r="V72" i="15" s="1"/>
  <c r="I73" i="15"/>
  <c r="P72" i="15"/>
  <c r="Q72" i="15" s="1"/>
  <c r="G300" i="15"/>
  <c r="O299" i="15"/>
  <c r="N299" i="15"/>
  <c r="U73" i="15" l="1"/>
  <c r="V73" i="15" s="1"/>
  <c r="I74" i="15"/>
  <c r="P73" i="15"/>
  <c r="Q73" i="15" s="1"/>
  <c r="G301" i="15"/>
  <c r="N300" i="15"/>
  <c r="O300" i="15"/>
  <c r="P74" i="15" l="1"/>
  <c r="Q74" i="15" s="1"/>
  <c r="I75" i="15"/>
  <c r="U74" i="15"/>
  <c r="V74" i="15" s="1"/>
  <c r="G302" i="15"/>
  <c r="O301" i="15"/>
  <c r="N301" i="15"/>
  <c r="U75" i="15" l="1"/>
  <c r="V75" i="15" s="1"/>
  <c r="P75" i="15"/>
  <c r="Q75" i="15" s="1"/>
  <c r="I76" i="15"/>
  <c r="G303" i="15"/>
  <c r="N302" i="15"/>
  <c r="O302" i="15"/>
  <c r="I77" i="15" l="1"/>
  <c r="P76" i="15"/>
  <c r="Q76" i="15" s="1"/>
  <c r="U76" i="15"/>
  <c r="V76" i="15" s="1"/>
  <c r="G304" i="15"/>
  <c r="N303" i="15"/>
  <c r="O303" i="15"/>
  <c r="I78" i="15" l="1"/>
  <c r="U77" i="15"/>
  <c r="V77" i="15" s="1"/>
  <c r="P77" i="15"/>
  <c r="Q77" i="15" s="1"/>
  <c r="G305" i="15"/>
  <c r="N304" i="15"/>
  <c r="O304" i="15"/>
  <c r="U78" i="15" l="1"/>
  <c r="V78" i="15" s="1"/>
  <c r="I79" i="15"/>
  <c r="P78" i="15"/>
  <c r="Q78" i="15" s="1"/>
  <c r="G306" i="15"/>
  <c r="O305" i="15"/>
  <c r="N305" i="15"/>
  <c r="I80" i="15" l="1"/>
  <c r="U79" i="15"/>
  <c r="V79" i="15" s="1"/>
  <c r="P79" i="15"/>
  <c r="Q79" i="15" s="1"/>
  <c r="G307" i="15"/>
  <c r="N306" i="15"/>
  <c r="O306" i="15"/>
  <c r="U80" i="15" l="1"/>
  <c r="V80" i="15" s="1"/>
  <c r="P80" i="15"/>
  <c r="Q80" i="15" s="1"/>
  <c r="I81" i="15"/>
  <c r="G308" i="15"/>
  <c r="N307" i="15"/>
  <c r="O307" i="15"/>
  <c r="I82" i="15" l="1"/>
  <c r="U81" i="15"/>
  <c r="V81" i="15" s="1"/>
  <c r="P81" i="15"/>
  <c r="Q81" i="15" s="1"/>
  <c r="G309" i="15"/>
  <c r="N308" i="15"/>
  <c r="O308" i="15"/>
  <c r="I83" i="15" l="1"/>
  <c r="P82" i="15"/>
  <c r="Q82" i="15" s="1"/>
  <c r="U82" i="15"/>
  <c r="V82" i="15" s="1"/>
  <c r="Y120" i="15"/>
  <c r="Y47" i="15"/>
  <c r="Y100" i="15"/>
  <c r="Y104" i="15"/>
  <c r="Y51" i="15"/>
  <c r="Y95" i="15"/>
  <c r="Y60" i="15"/>
  <c r="Y64" i="15"/>
  <c r="Y61" i="15"/>
  <c r="Y97" i="15"/>
  <c r="Y63" i="15"/>
  <c r="Y108" i="15"/>
  <c r="Y109" i="15"/>
  <c r="Y111" i="15"/>
  <c r="Y55" i="15"/>
  <c r="Y93" i="15"/>
  <c r="Y121" i="15"/>
  <c r="Y66" i="15"/>
  <c r="Y50" i="15"/>
  <c r="Y90" i="15"/>
  <c r="Y52" i="15"/>
  <c r="Y122" i="15"/>
  <c r="Y128" i="15"/>
  <c r="Y74" i="15"/>
  <c r="Y46" i="15"/>
  <c r="AD46" i="15" s="1"/>
  <c r="Y42" i="15"/>
  <c r="AD42" i="15" s="1"/>
  <c r="Y56" i="15"/>
  <c r="Y49" i="15"/>
  <c r="Y82" i="15"/>
  <c r="Y70" i="15"/>
  <c r="Y92" i="15"/>
  <c r="Y114" i="15"/>
  <c r="Y75" i="15"/>
  <c r="Y39" i="15"/>
  <c r="AD39" i="15" s="1"/>
  <c r="Y43" i="15"/>
  <c r="AD43" i="15" s="1"/>
  <c r="Y96" i="15"/>
  <c r="Y73" i="15"/>
  <c r="Y48" i="15"/>
  <c r="Y110" i="15"/>
  <c r="Y88" i="15"/>
  <c r="Y85" i="15"/>
  <c r="Y116" i="15"/>
  <c r="Y126" i="15"/>
  <c r="Y124" i="15"/>
  <c r="Y87" i="15"/>
  <c r="Y123" i="15"/>
  <c r="Y101" i="15"/>
  <c r="Y79" i="15"/>
  <c r="Y57" i="15"/>
  <c r="Y91" i="15"/>
  <c r="Y129" i="15"/>
  <c r="Y81" i="15"/>
  <c r="Y83" i="15"/>
  <c r="Y67" i="15"/>
  <c r="Y103" i="15"/>
  <c r="Y45" i="15"/>
  <c r="AD45" i="15" s="1"/>
  <c r="Y40" i="15"/>
  <c r="AD40" i="15" s="1"/>
  <c r="Y105" i="15"/>
  <c r="Y54" i="15"/>
  <c r="Y84" i="15"/>
  <c r="Y125" i="15"/>
  <c r="Y72" i="15"/>
  <c r="Y119" i="15"/>
  <c r="Y117" i="15"/>
  <c r="Y71" i="15"/>
  <c r="Y94" i="15"/>
  <c r="Y58" i="15"/>
  <c r="Y65" i="15"/>
  <c r="Y118" i="15"/>
  <c r="Y102" i="15"/>
  <c r="Y130" i="15"/>
  <c r="Y127" i="15"/>
  <c r="Y113" i="15"/>
  <c r="Y106" i="15"/>
  <c r="Y78" i="15"/>
  <c r="Y115" i="15"/>
  <c r="Y80" i="15"/>
  <c r="Y62" i="15"/>
  <c r="Y98" i="15"/>
  <c r="Y76" i="15"/>
  <c r="Y69" i="15"/>
  <c r="Y86" i="15"/>
  <c r="Y59" i="15"/>
  <c r="Y99" i="15"/>
  <c r="Y77" i="15"/>
  <c r="Y44" i="15"/>
  <c r="AD44" i="15" s="1"/>
  <c r="Y41" i="15"/>
  <c r="AD41" i="15" s="1"/>
  <c r="Y89" i="15"/>
  <c r="Y112" i="15"/>
  <c r="Y68" i="15"/>
  <c r="Y107" i="15"/>
  <c r="Y53" i="15"/>
  <c r="G310" i="15"/>
  <c r="N309" i="15"/>
  <c r="O309" i="15"/>
  <c r="Y147" i="15"/>
  <c r="Y157" i="15"/>
  <c r="Y153" i="15"/>
  <c r="Y156" i="15"/>
  <c r="Y143" i="15"/>
  <c r="Y159" i="15"/>
  <c r="Y139" i="15"/>
  <c r="Y144" i="15"/>
  <c r="Y164" i="15"/>
  <c r="Y151" i="15"/>
  <c r="Y138" i="15"/>
  <c r="Y146" i="15"/>
  <c r="Y163" i="15"/>
  <c r="Y166" i="15"/>
  <c r="Y162" i="15"/>
  <c r="Y160" i="15"/>
  <c r="Y140" i="15"/>
  <c r="Y149" i="15"/>
  <c r="Y141" i="15"/>
  <c r="Y142" i="15"/>
  <c r="Y161" i="15"/>
  <c r="Y155" i="15"/>
  <c r="Y165" i="15"/>
  <c r="Y152" i="15"/>
  <c r="Y167" i="15"/>
  <c r="Y154" i="15"/>
  <c r="Y145" i="15"/>
  <c r="Y158" i="15"/>
  <c r="Y148" i="15"/>
  <c r="Y150" i="15"/>
  <c r="Y168" i="15"/>
  <c r="I84" i="15" l="1"/>
  <c r="U83" i="15"/>
  <c r="V83" i="15" s="1"/>
  <c r="P83" i="15"/>
  <c r="Q83" i="15" s="1"/>
  <c r="G311" i="15"/>
  <c r="O310" i="15"/>
  <c r="N310" i="15"/>
  <c r="I85" i="15" l="1"/>
  <c r="P84" i="15"/>
  <c r="Q84" i="15" s="1"/>
  <c r="U84" i="15"/>
  <c r="V84" i="15" s="1"/>
  <c r="G312" i="15"/>
  <c r="O311" i="15"/>
  <c r="N311" i="15"/>
  <c r="P85" i="15" l="1"/>
  <c r="Q85" i="15" s="1"/>
  <c r="I86" i="15"/>
  <c r="U85" i="15"/>
  <c r="V85" i="15" s="1"/>
  <c r="G313" i="15"/>
  <c r="O312" i="15"/>
  <c r="N312" i="15"/>
  <c r="U86" i="15" l="1"/>
  <c r="V86" i="15" s="1"/>
  <c r="I87" i="15"/>
  <c r="P86" i="15"/>
  <c r="Q86" i="15" s="1"/>
  <c r="G314" i="15"/>
  <c r="O313" i="15"/>
  <c r="N313" i="15"/>
  <c r="U87" i="15" l="1"/>
  <c r="V87" i="15" s="1"/>
  <c r="I88" i="15"/>
  <c r="P87" i="15"/>
  <c r="Q87" i="15" s="1"/>
  <c r="G315" i="15"/>
  <c r="N314" i="15"/>
  <c r="O314" i="15"/>
  <c r="I89" i="15" l="1"/>
  <c r="U88" i="15"/>
  <c r="V88" i="15" s="1"/>
  <c r="P88" i="15"/>
  <c r="Q88" i="15" s="1"/>
  <c r="O315" i="15"/>
  <c r="N315" i="15"/>
  <c r="U89" i="15" l="1"/>
  <c r="V89" i="15" s="1"/>
  <c r="P89" i="15"/>
  <c r="Q89" i="15" s="1"/>
  <c r="I90" i="15"/>
  <c r="P90" i="15" l="1"/>
  <c r="Q90" i="15" s="1"/>
  <c r="U90" i="15"/>
  <c r="V90" i="15" s="1"/>
  <c r="I91" i="15"/>
  <c r="U91" i="15" l="1"/>
  <c r="V91" i="15" s="1"/>
  <c r="I92" i="15"/>
  <c r="P91" i="15"/>
  <c r="Q91" i="15" s="1"/>
  <c r="BA27" i="15" l="1"/>
  <c r="I93" i="15"/>
  <c r="P92" i="15"/>
  <c r="Q92" i="15" s="1"/>
  <c r="U92" i="15"/>
  <c r="V92" i="15" s="1"/>
  <c r="P93" i="15" l="1"/>
  <c r="Q93" i="15" s="1"/>
  <c r="U93" i="15"/>
  <c r="V93" i="15" s="1"/>
  <c r="I94" i="15"/>
  <c r="X99" i="15"/>
  <c r="X108" i="15"/>
  <c r="X94" i="15"/>
  <c r="X100" i="15"/>
  <c r="X119" i="15"/>
  <c r="X113" i="15"/>
  <c r="X102" i="15"/>
  <c r="X109" i="15"/>
  <c r="X129" i="15"/>
  <c r="X123" i="15"/>
  <c r="X93" i="15"/>
  <c r="X127" i="15"/>
  <c r="X111" i="15"/>
  <c r="X121" i="15"/>
  <c r="X105" i="15"/>
  <c r="X117" i="15"/>
  <c r="X103" i="15"/>
  <c r="X130" i="15"/>
  <c r="X128" i="15"/>
  <c r="X98" i="15"/>
  <c r="X110" i="15"/>
  <c r="X126" i="15"/>
  <c r="X124" i="15"/>
  <c r="X104" i="15"/>
  <c r="X106" i="15"/>
  <c r="X114" i="15"/>
  <c r="X107" i="15"/>
  <c r="X97" i="15"/>
  <c r="X118" i="15"/>
  <c r="X101" i="15"/>
  <c r="X96" i="15"/>
  <c r="X125" i="15"/>
  <c r="X115" i="15"/>
  <c r="X116" i="15"/>
  <c r="X120" i="15"/>
  <c r="X122" i="15"/>
  <c r="X112" i="15"/>
  <c r="X95" i="15"/>
  <c r="X92" i="15"/>
  <c r="P94" i="15" l="1"/>
  <c r="Q94" i="15" s="1"/>
  <c r="U94" i="15"/>
  <c r="V94" i="15" s="1"/>
  <c r="I95" i="15"/>
  <c r="U95" i="15" l="1"/>
  <c r="V95" i="15" s="1"/>
  <c r="I96" i="15"/>
  <c r="P95" i="15"/>
  <c r="Q95" i="15" s="1"/>
  <c r="U96" i="15" l="1"/>
  <c r="V96" i="15" s="1"/>
  <c r="I97" i="15"/>
  <c r="P96" i="15"/>
  <c r="Q96" i="15" s="1"/>
  <c r="I98" i="15" l="1"/>
  <c r="P97" i="15"/>
  <c r="Q97" i="15" s="1"/>
  <c r="U97" i="15"/>
  <c r="V97" i="15" s="1"/>
  <c r="I99" i="15" l="1"/>
  <c r="U98" i="15"/>
  <c r="V98" i="15" s="1"/>
  <c r="P98" i="15"/>
  <c r="Q98" i="15" s="1"/>
  <c r="I100" i="15" l="1"/>
  <c r="U99" i="15"/>
  <c r="V99" i="15" s="1"/>
  <c r="P99" i="15"/>
  <c r="Q99" i="15" s="1"/>
  <c r="I101" i="15" l="1"/>
  <c r="U100" i="15"/>
  <c r="V100" i="15" s="1"/>
  <c r="P100" i="15"/>
  <c r="Q100" i="15" s="1"/>
  <c r="P101" i="15" l="1"/>
  <c r="Q101" i="15" s="1"/>
  <c r="U101" i="15"/>
  <c r="V101" i="15" s="1"/>
  <c r="I102" i="15"/>
  <c r="U102" i="15" l="1"/>
  <c r="V102" i="15" s="1"/>
  <c r="I103" i="15"/>
  <c r="P102" i="15"/>
  <c r="Q102" i="15" s="1"/>
  <c r="I104" i="15" l="1"/>
  <c r="U103" i="15"/>
  <c r="V103" i="15" s="1"/>
  <c r="P103" i="15"/>
  <c r="Q103" i="15" s="1"/>
  <c r="U104" i="15" l="1"/>
  <c r="V104" i="15" s="1"/>
  <c r="P104" i="15"/>
  <c r="Q104" i="15" s="1"/>
  <c r="I105" i="15"/>
  <c r="U105" i="15" l="1"/>
  <c r="V105" i="15" s="1"/>
  <c r="P105" i="15"/>
  <c r="Q105" i="15" s="1"/>
  <c r="I106" i="15"/>
  <c r="U106" i="15" l="1"/>
  <c r="V106" i="15" s="1"/>
  <c r="I107" i="15"/>
  <c r="P106" i="15"/>
  <c r="Q106" i="15" s="1"/>
  <c r="I108" i="15" l="1"/>
  <c r="U107" i="15"/>
  <c r="V107" i="15" s="1"/>
  <c r="P107" i="15"/>
  <c r="Q107" i="15" s="1"/>
  <c r="P108" i="15" l="1"/>
  <c r="Q108" i="15" s="1"/>
  <c r="U108" i="15"/>
  <c r="V108" i="15" s="1"/>
  <c r="I109" i="15"/>
  <c r="P109" i="15" l="1"/>
  <c r="Q109" i="15" s="1"/>
  <c r="U109" i="15"/>
  <c r="V109" i="15" s="1"/>
  <c r="I110" i="15"/>
  <c r="U110" i="15" l="1"/>
  <c r="V110" i="15" s="1"/>
  <c r="P110" i="15"/>
  <c r="Q110" i="15" s="1"/>
  <c r="I111" i="15"/>
  <c r="I112" i="15" l="1"/>
  <c r="U111" i="15"/>
  <c r="V111" i="15" s="1"/>
  <c r="P111" i="15"/>
  <c r="Q111" i="15" s="1"/>
  <c r="P112" i="15" l="1"/>
  <c r="Q112" i="15" s="1"/>
  <c r="U112" i="15"/>
  <c r="V112" i="15" s="1"/>
  <c r="I113" i="15"/>
  <c r="P113" i="15" l="1"/>
  <c r="Q113" i="15" s="1"/>
  <c r="U113" i="15"/>
  <c r="V113" i="15" s="1"/>
  <c r="I114" i="15"/>
  <c r="P114" i="15" l="1"/>
  <c r="Q114" i="15" s="1"/>
  <c r="U114" i="15"/>
  <c r="V114" i="15" s="1"/>
  <c r="I115" i="15"/>
  <c r="U115" i="15" l="1"/>
  <c r="V115" i="15" s="1"/>
  <c r="I116" i="15"/>
  <c r="P115" i="15"/>
  <c r="Q115" i="15" s="1"/>
  <c r="P116" i="15" l="1"/>
  <c r="Q116" i="15" s="1"/>
  <c r="U116" i="15"/>
  <c r="V116" i="15" s="1"/>
  <c r="I117" i="15"/>
  <c r="P117" i="15" l="1"/>
  <c r="Q117" i="15" s="1"/>
  <c r="U117" i="15"/>
  <c r="V117" i="15" s="1"/>
  <c r="I118" i="15"/>
  <c r="I119" i="15" l="1"/>
  <c r="P118" i="15"/>
  <c r="Q118" i="15" s="1"/>
  <c r="U118" i="15"/>
  <c r="V118" i="15" s="1"/>
  <c r="I120" i="15" l="1"/>
  <c r="U119" i="15"/>
  <c r="V119" i="15" s="1"/>
  <c r="P119" i="15"/>
  <c r="Q119" i="15" s="1"/>
  <c r="P120" i="15" l="1"/>
  <c r="Q120" i="15" s="1"/>
  <c r="U120" i="15"/>
  <c r="V120" i="15" s="1"/>
  <c r="I121" i="15"/>
  <c r="Z165" i="15"/>
  <c r="Z82" i="15"/>
  <c r="Z67" i="15"/>
  <c r="Z123" i="15"/>
  <c r="Z64" i="15"/>
  <c r="Z126" i="15"/>
  <c r="Z136" i="15"/>
  <c r="Z78" i="15"/>
  <c r="Z159" i="15"/>
  <c r="Z107" i="15"/>
  <c r="Z148" i="15"/>
  <c r="Z65" i="15"/>
  <c r="Z92" i="15"/>
  <c r="Z112" i="15"/>
  <c r="Z54" i="15"/>
  <c r="AD54" i="15" s="1"/>
  <c r="Z167" i="15"/>
  <c r="Z103" i="15"/>
  <c r="Z130" i="15"/>
  <c r="Z87" i="15"/>
  <c r="Z161" i="15"/>
  <c r="Z59" i="15"/>
  <c r="Z118" i="15"/>
  <c r="Z60" i="15"/>
  <c r="Z113" i="15"/>
  <c r="Z133" i="15"/>
  <c r="Z47" i="15"/>
  <c r="AD47" i="15" s="1"/>
  <c r="Z154" i="15"/>
  <c r="Z63" i="15"/>
  <c r="Z98" i="15"/>
  <c r="Z160" i="15"/>
  <c r="Z151" i="15"/>
  <c r="Z166" i="15"/>
  <c r="Z127" i="15"/>
  <c r="Z116" i="15"/>
  <c r="Z95" i="15"/>
  <c r="Z121" i="15"/>
  <c r="Z150" i="15"/>
  <c r="Z71" i="15"/>
  <c r="Z58" i="15"/>
  <c r="Z122" i="15"/>
  <c r="Z55" i="15"/>
  <c r="AD55" i="15" s="1"/>
  <c r="Z145" i="15"/>
  <c r="Z91" i="15"/>
  <c r="Z90" i="15"/>
  <c r="Z115" i="15"/>
  <c r="Z100" i="15"/>
  <c r="Z86" i="15"/>
  <c r="Z149" i="15"/>
  <c r="Z77" i="15"/>
  <c r="Z158" i="15"/>
  <c r="Z61" i="15"/>
  <c r="Z106" i="15"/>
  <c r="Z143" i="15"/>
  <c r="Z52" i="15"/>
  <c r="AD52" i="15" s="1"/>
  <c r="Z84" i="15"/>
  <c r="Z93" i="15"/>
  <c r="Z142" i="15"/>
  <c r="Z75" i="15"/>
  <c r="Z138" i="15"/>
  <c r="Z163" i="15"/>
  <c r="Z83" i="15"/>
  <c r="Z157" i="15"/>
  <c r="Z119" i="15"/>
  <c r="Z62" i="15"/>
  <c r="Z124" i="15"/>
  <c r="Z80" i="15"/>
  <c r="Z147" i="15"/>
  <c r="Z111" i="15"/>
  <c r="Z128" i="15"/>
  <c r="Z50" i="15"/>
  <c r="AD50" i="15" s="1"/>
  <c r="Z79" i="15"/>
  <c r="Z105" i="15"/>
  <c r="Z114" i="15"/>
  <c r="Z66" i="15"/>
  <c r="Z156" i="15"/>
  <c r="Z96" i="15"/>
  <c r="Z110" i="15"/>
  <c r="Z72" i="15"/>
  <c r="Z152" i="15"/>
  <c r="Z146" i="15"/>
  <c r="Z94" i="15"/>
  <c r="Z89" i="15"/>
  <c r="Z48" i="15"/>
  <c r="AD48" i="15" s="1"/>
  <c r="Z57" i="15"/>
  <c r="Z85" i="15"/>
  <c r="Z134" i="15"/>
  <c r="Z140" i="15"/>
  <c r="Z164" i="15"/>
  <c r="Z97" i="15"/>
  <c r="Z120" i="15"/>
  <c r="Z51" i="15"/>
  <c r="AD51" i="15" s="1"/>
  <c r="Z168" i="15"/>
  <c r="Z88" i="15"/>
  <c r="Z131" i="15"/>
  <c r="Z109" i="15"/>
  <c r="Z141" i="15"/>
  <c r="Z70" i="15"/>
  <c r="Z68" i="15"/>
  <c r="Z81" i="15"/>
  <c r="Z144" i="15"/>
  <c r="Z155" i="15"/>
  <c r="Z104" i="15"/>
  <c r="Z73" i="15"/>
  <c r="Z129" i="15"/>
  <c r="Z102" i="15"/>
  <c r="Z56" i="15"/>
  <c r="AD56" i="15" s="1"/>
  <c r="Z99" i="15"/>
  <c r="Z132" i="15"/>
  <c r="Z74" i="15"/>
  <c r="Z135" i="15"/>
  <c r="Z125" i="15"/>
  <c r="Z49" i="15"/>
  <c r="AD49" i="15" s="1"/>
  <c r="Z53" i="15"/>
  <c r="AD53" i="15" s="1"/>
  <c r="Z137" i="15"/>
  <c r="Z108" i="15"/>
  <c r="Z153" i="15"/>
  <c r="Z117" i="15"/>
  <c r="Z101" i="15"/>
  <c r="Z76" i="15"/>
  <c r="Z139" i="15"/>
  <c r="Z162" i="15"/>
  <c r="Z69" i="15"/>
  <c r="Z209" i="15"/>
  <c r="Z170" i="15"/>
  <c r="Z205" i="15"/>
  <c r="Z192" i="15"/>
  <c r="Z184" i="15"/>
  <c r="Z176" i="15"/>
  <c r="Z171" i="15"/>
  <c r="Z169" i="15"/>
  <c r="Z187" i="15"/>
  <c r="Z202" i="15"/>
  <c r="Z185" i="15"/>
  <c r="Z200" i="15"/>
  <c r="Z197" i="15"/>
  <c r="Z189" i="15"/>
  <c r="Z175" i="15"/>
  <c r="Z191" i="15"/>
  <c r="Z183" i="15"/>
  <c r="Z181" i="15"/>
  <c r="Z194" i="15"/>
  <c r="Z188" i="15"/>
  <c r="Z186" i="15"/>
  <c r="Z204" i="15"/>
  <c r="Z196" i="15"/>
  <c r="Z174" i="15"/>
  <c r="Z198" i="15"/>
  <c r="Z190" i="15"/>
  <c r="Z180" i="15"/>
  <c r="Z207" i="15"/>
  <c r="Z178" i="15"/>
  <c r="Z208" i="15"/>
  <c r="Z173" i="15"/>
  <c r="Z203" i="15"/>
  <c r="Z195" i="15"/>
  <c r="Z182" i="15"/>
  <c r="Z177" i="15"/>
  <c r="Z172" i="15"/>
  <c r="Z193" i="15"/>
  <c r="Z179" i="15"/>
  <c r="Z206" i="15"/>
  <c r="Z201" i="15"/>
  <c r="Z199" i="15"/>
  <c r="I122" i="15" l="1"/>
  <c r="P121" i="15"/>
  <c r="Q121" i="15" s="1"/>
  <c r="U121" i="15"/>
  <c r="V121" i="15" s="1"/>
  <c r="I123" i="15" l="1"/>
  <c r="P122" i="15"/>
  <c r="Q122" i="15" s="1"/>
  <c r="U122" i="15"/>
  <c r="V122" i="15" s="1"/>
  <c r="U123" i="15" l="1"/>
  <c r="V123" i="15" s="1"/>
  <c r="P123" i="15"/>
  <c r="Q123" i="15" s="1"/>
  <c r="I124" i="15"/>
  <c r="I125" i="15" l="1"/>
  <c r="U124" i="15"/>
  <c r="V124" i="15" s="1"/>
  <c r="P124" i="15"/>
  <c r="Q124" i="15" s="1"/>
  <c r="I126" i="15" l="1"/>
  <c r="U125" i="15"/>
  <c r="V125" i="15" s="1"/>
  <c r="P125" i="15"/>
  <c r="Q125" i="15" s="1"/>
  <c r="I127" i="15" l="1"/>
  <c r="U126" i="15"/>
  <c r="V126" i="15" s="1"/>
  <c r="P126" i="15"/>
  <c r="Q126" i="15" s="1"/>
  <c r="I128" i="15" l="1"/>
  <c r="P127" i="15"/>
  <c r="Q127" i="15" s="1"/>
  <c r="U127" i="15"/>
  <c r="V127" i="15" s="1"/>
  <c r="I129" i="15" l="1"/>
  <c r="U128" i="15"/>
  <c r="V128" i="15" s="1"/>
  <c r="P128" i="15"/>
  <c r="Q128" i="15" s="1"/>
  <c r="I130" i="15" l="1"/>
  <c r="U129" i="15"/>
  <c r="V129" i="15" s="1"/>
  <c r="P129" i="15"/>
  <c r="Q129" i="15" s="1"/>
  <c r="U130" i="15" l="1"/>
  <c r="V130" i="15" s="1"/>
  <c r="P130" i="15"/>
  <c r="Q130" i="15" s="1"/>
  <c r="I131" i="15"/>
  <c r="BA28" i="15" l="1"/>
  <c r="U131" i="15"/>
  <c r="V131" i="15" s="1"/>
  <c r="P131" i="15"/>
  <c r="Q131" i="15" s="1"/>
  <c r="I132" i="15"/>
  <c r="U132" i="15" l="1"/>
  <c r="V132" i="15" s="1"/>
  <c r="P132" i="15"/>
  <c r="Q132" i="15" s="1"/>
  <c r="I133" i="15"/>
  <c r="Y135" i="15"/>
  <c r="Y134" i="15"/>
  <c r="Y131" i="15"/>
  <c r="Y132" i="15"/>
  <c r="Y136" i="15"/>
  <c r="Y137" i="15"/>
  <c r="Y133" i="15"/>
  <c r="U133" i="15" l="1"/>
  <c r="V133" i="15" s="1"/>
  <c r="P133" i="15"/>
  <c r="Q133" i="15" s="1"/>
  <c r="I134" i="15"/>
  <c r="U134" i="15" l="1"/>
  <c r="V134" i="15" s="1"/>
  <c r="P134" i="15"/>
  <c r="Q134" i="15" s="1"/>
  <c r="I135" i="15"/>
  <c r="P135" i="15" l="1"/>
  <c r="Q135" i="15" s="1"/>
  <c r="I136" i="15"/>
  <c r="U135" i="15"/>
  <c r="V135" i="15" s="1"/>
  <c r="P136" i="15" l="1"/>
  <c r="Q136" i="15" s="1"/>
  <c r="I137" i="15"/>
  <c r="U136" i="15"/>
  <c r="V136" i="15" s="1"/>
  <c r="I138" i="15" l="1"/>
  <c r="U137" i="15"/>
  <c r="V137" i="15" s="1"/>
  <c r="P137" i="15"/>
  <c r="Q137" i="15" s="1"/>
  <c r="BA29" i="15" l="1"/>
  <c r="I139" i="15"/>
  <c r="P138" i="15"/>
  <c r="Q138" i="15" s="1"/>
  <c r="U138" i="15"/>
  <c r="V138" i="15" s="1"/>
  <c r="U139" i="15" l="1"/>
  <c r="V139" i="15" s="1"/>
  <c r="I140" i="15"/>
  <c r="P139" i="15"/>
  <c r="Q139" i="15" s="1"/>
  <c r="P140" i="15" l="1"/>
  <c r="Q140" i="15" s="1"/>
  <c r="I141" i="15"/>
  <c r="U140" i="15"/>
  <c r="V140" i="15" s="1"/>
  <c r="U141" i="15" l="1"/>
  <c r="V141" i="15" s="1"/>
  <c r="P141" i="15"/>
  <c r="Q141" i="15" s="1"/>
  <c r="I142" i="15"/>
  <c r="I143" i="15" l="1"/>
  <c r="U142" i="15"/>
  <c r="V142" i="15" s="1"/>
  <c r="P142" i="15"/>
  <c r="Q142" i="15" s="1"/>
  <c r="U143" i="15" l="1"/>
  <c r="V143" i="15" s="1"/>
  <c r="P143" i="15"/>
  <c r="Q143" i="15" s="1"/>
  <c r="I144" i="15"/>
  <c r="U144" i="15" l="1"/>
  <c r="V144" i="15" s="1"/>
  <c r="P144" i="15"/>
  <c r="Q144" i="15" s="1"/>
  <c r="I145" i="15"/>
  <c r="I146" i="15" l="1"/>
  <c r="U145" i="15"/>
  <c r="V145" i="15" s="1"/>
  <c r="P145" i="15"/>
  <c r="Q145" i="15" s="1"/>
  <c r="I147" i="15" l="1"/>
  <c r="U146" i="15"/>
  <c r="V146" i="15" s="1"/>
  <c r="P146" i="15"/>
  <c r="Q146" i="15" s="1"/>
  <c r="P147" i="15" l="1"/>
  <c r="Q147" i="15" s="1"/>
  <c r="I148" i="15"/>
  <c r="U147" i="15"/>
  <c r="V147" i="15" s="1"/>
  <c r="I149" i="15" l="1"/>
  <c r="U148" i="15"/>
  <c r="V148" i="15" s="1"/>
  <c r="P148" i="15"/>
  <c r="Q148" i="15" s="1"/>
  <c r="I150" i="15" l="1"/>
  <c r="U149" i="15"/>
  <c r="V149" i="15" s="1"/>
  <c r="P149" i="15"/>
  <c r="Q149" i="15" s="1"/>
  <c r="U150" i="15" l="1"/>
  <c r="V150" i="15" s="1"/>
  <c r="P150" i="15"/>
  <c r="Q150" i="15" s="1"/>
  <c r="I151" i="15"/>
  <c r="U151" i="15" l="1"/>
  <c r="V151" i="15" s="1"/>
  <c r="P151" i="15"/>
  <c r="Q151" i="15" s="1"/>
  <c r="I152" i="15"/>
  <c r="P152" i="15" l="1"/>
  <c r="Q152" i="15" s="1"/>
  <c r="U152" i="15"/>
  <c r="V152" i="15" s="1"/>
  <c r="I153" i="15"/>
  <c r="P153" i="15" l="1"/>
  <c r="Q153" i="15" s="1"/>
  <c r="U153" i="15"/>
  <c r="V153" i="15" s="1"/>
  <c r="I154" i="15"/>
  <c r="I155" i="15" l="1"/>
  <c r="U154" i="15"/>
  <c r="V154" i="15" s="1"/>
  <c r="P154" i="15"/>
  <c r="Q154" i="15" s="1"/>
  <c r="U155" i="15" l="1"/>
  <c r="V155" i="15" s="1"/>
  <c r="P155" i="15"/>
  <c r="Q155" i="15" s="1"/>
  <c r="I156" i="15"/>
  <c r="I157" i="15" l="1"/>
  <c r="P156" i="15"/>
  <c r="Q156" i="15" s="1"/>
  <c r="U156" i="15"/>
  <c r="V156" i="15" s="1"/>
  <c r="I158" i="15" l="1"/>
  <c r="P157" i="15"/>
  <c r="Q157" i="15" s="1"/>
  <c r="U157" i="15"/>
  <c r="V157" i="15" s="1"/>
  <c r="P158" i="15" l="1"/>
  <c r="Q158" i="15" s="1"/>
  <c r="U158" i="15"/>
  <c r="V158" i="15" s="1"/>
  <c r="I159" i="15"/>
  <c r="I160" i="15" l="1"/>
  <c r="U159" i="15"/>
  <c r="V159" i="15" s="1"/>
  <c r="P159" i="15"/>
  <c r="Q159" i="15" s="1"/>
  <c r="I161" i="15" l="1"/>
  <c r="U160" i="15"/>
  <c r="V160" i="15" s="1"/>
  <c r="P160" i="15"/>
  <c r="Q160" i="15" s="1"/>
  <c r="BA30" i="15"/>
  <c r="P161" i="15" l="1"/>
  <c r="Q161" i="15" s="1"/>
  <c r="U161" i="15"/>
  <c r="V161" i="15" s="1"/>
  <c r="I162" i="15"/>
  <c r="AA88" i="15"/>
  <c r="AA67" i="15"/>
  <c r="AA186" i="15"/>
  <c r="AA126" i="15"/>
  <c r="AA183" i="15"/>
  <c r="AA139" i="15"/>
  <c r="AA159" i="15"/>
  <c r="AA107" i="15"/>
  <c r="AA125" i="15"/>
  <c r="AA205" i="15"/>
  <c r="AA93" i="15"/>
  <c r="AA182" i="15"/>
  <c r="AA121" i="15"/>
  <c r="AA179" i="15"/>
  <c r="AA188" i="15"/>
  <c r="AA68" i="15"/>
  <c r="AA115" i="15"/>
  <c r="AA127" i="15"/>
  <c r="AA140" i="15"/>
  <c r="AA57" i="15"/>
  <c r="AD57" i="15" s="1"/>
  <c r="AA178" i="15"/>
  <c r="AA120" i="15"/>
  <c r="AA175" i="15"/>
  <c r="AA200" i="15"/>
  <c r="AA92" i="15"/>
  <c r="AA104" i="15"/>
  <c r="AA160" i="15"/>
  <c r="AA203" i="15"/>
  <c r="AA209" i="15"/>
  <c r="AA174" i="15"/>
  <c r="AA163" i="15"/>
  <c r="AA148" i="15"/>
  <c r="AA131" i="15"/>
  <c r="AA111" i="15"/>
  <c r="AA133" i="15"/>
  <c r="AA153" i="15"/>
  <c r="AA177" i="15"/>
  <c r="AA123" i="15"/>
  <c r="AA99" i="15"/>
  <c r="AA170" i="15"/>
  <c r="AA117" i="15"/>
  <c r="AA162" i="15"/>
  <c r="AA208" i="15"/>
  <c r="AA112" i="15"/>
  <c r="AA84" i="15"/>
  <c r="AA164" i="15"/>
  <c r="AA73" i="15"/>
  <c r="AA61" i="15"/>
  <c r="AD61" i="15" s="1"/>
  <c r="AA129" i="15"/>
  <c r="AA109" i="15"/>
  <c r="AA161" i="15"/>
  <c r="AA158" i="15"/>
  <c r="AA172" i="15"/>
  <c r="AA106" i="15"/>
  <c r="AA168" i="15"/>
  <c r="AA181" i="15"/>
  <c r="AA94" i="15"/>
  <c r="AA72" i="15"/>
  <c r="AA154" i="15"/>
  <c r="AA157" i="15"/>
  <c r="AA184" i="15"/>
  <c r="AA165" i="15"/>
  <c r="AA86" i="15"/>
  <c r="AA169" i="15"/>
  <c r="AA189" i="15"/>
  <c r="AA147" i="15"/>
  <c r="AA141" i="15"/>
  <c r="AA71" i="15"/>
  <c r="AA130" i="15"/>
  <c r="AA74" i="15"/>
  <c r="AA96" i="15"/>
  <c r="AA206" i="15"/>
  <c r="AA102" i="15"/>
  <c r="AA116" i="15"/>
  <c r="AA81" i="15"/>
  <c r="AA156" i="15"/>
  <c r="AA167" i="15"/>
  <c r="AA152" i="15"/>
  <c r="AA155" i="15"/>
  <c r="AA192" i="15"/>
  <c r="AA89" i="15"/>
  <c r="AA134" i="15"/>
  <c r="AA79" i="15"/>
  <c r="AA66" i="15"/>
  <c r="AA185" i="15"/>
  <c r="AA97" i="15"/>
  <c r="AA64" i="15"/>
  <c r="AD64" i="15" s="1"/>
  <c r="AA151" i="15"/>
  <c r="AA145" i="15"/>
  <c r="AA150" i="15"/>
  <c r="AA149" i="15"/>
  <c r="AA83" i="15"/>
  <c r="AA87" i="15"/>
  <c r="AA193" i="15"/>
  <c r="AA59" i="15"/>
  <c r="AD59" i="15" s="1"/>
  <c r="AA113" i="15"/>
  <c r="AA142" i="15"/>
  <c r="AA207" i="15"/>
  <c r="AA144" i="15"/>
  <c r="AA166" i="15"/>
  <c r="AA122" i="15"/>
  <c r="AA82" i="15"/>
  <c r="AA201" i="15"/>
  <c r="AA95" i="15"/>
  <c r="AA58" i="15"/>
  <c r="AD58" i="15" s="1"/>
  <c r="AA190" i="15"/>
  <c r="AA180" i="15"/>
  <c r="AA91" i="15"/>
  <c r="AA197" i="15"/>
  <c r="AA187" i="15"/>
  <c r="AA85" i="15"/>
  <c r="AA63" i="15"/>
  <c r="AD63" i="15" s="1"/>
  <c r="AA65" i="15"/>
  <c r="AA119" i="15"/>
  <c r="AA90" i="15"/>
  <c r="AA202" i="15"/>
  <c r="AA137" i="15"/>
  <c r="AA199" i="15"/>
  <c r="AA146" i="15"/>
  <c r="AA176" i="15"/>
  <c r="AA78" i="15"/>
  <c r="AA118" i="15"/>
  <c r="AA69" i="15"/>
  <c r="AA100" i="15"/>
  <c r="AA173" i="15"/>
  <c r="AA198" i="15"/>
  <c r="AA136" i="15"/>
  <c r="AA195" i="15"/>
  <c r="AA204" i="15"/>
  <c r="AA108" i="15"/>
  <c r="AA128" i="15"/>
  <c r="AA76" i="15"/>
  <c r="AA103" i="15"/>
  <c r="AA101" i="15"/>
  <c r="AA60" i="15"/>
  <c r="AD60" i="15" s="1"/>
  <c r="AA194" i="15"/>
  <c r="AA135" i="15"/>
  <c r="AA191" i="15"/>
  <c r="AA132" i="15"/>
  <c r="AA114" i="15"/>
  <c r="AA75" i="15"/>
  <c r="AA98" i="15"/>
  <c r="AA124" i="15"/>
  <c r="AA62" i="15"/>
  <c r="AD62" i="15" s="1"/>
  <c r="AA77" i="15"/>
  <c r="AA138" i="15"/>
  <c r="AA80" i="15"/>
  <c r="AA110" i="15"/>
  <c r="AA143" i="15"/>
  <c r="AA105" i="15"/>
  <c r="AA196" i="15"/>
  <c r="AA171" i="15"/>
  <c r="AA70" i="15"/>
  <c r="AA250" i="15"/>
  <c r="AA249" i="15"/>
  <c r="AA248" i="15"/>
  <c r="AA251" i="15"/>
  <c r="AA233" i="15"/>
  <c r="AA247" i="15"/>
  <c r="AA216" i="15"/>
  <c r="AA244" i="15"/>
  <c r="AA226" i="15"/>
  <c r="AA224" i="15"/>
  <c r="AA212" i="15"/>
  <c r="AA245" i="15"/>
  <c r="AA246" i="15"/>
  <c r="AA222" i="15"/>
  <c r="AA243" i="15"/>
  <c r="AA229" i="15"/>
  <c r="AA210" i="15"/>
  <c r="AA240" i="15"/>
  <c r="AA221" i="15"/>
  <c r="AA223" i="15"/>
  <c r="AA241" i="15"/>
  <c r="AA218" i="15"/>
  <c r="AA227" i="15"/>
  <c r="AA239" i="15"/>
  <c r="AA225" i="15"/>
  <c r="AA236" i="15"/>
  <c r="AA217" i="15"/>
  <c r="AA232" i="15"/>
  <c r="AA219" i="15"/>
  <c r="AA237" i="15"/>
  <c r="AA231" i="15"/>
  <c r="AA234" i="15"/>
  <c r="AA213" i="15"/>
  <c r="AA235" i="15"/>
  <c r="AA220" i="15"/>
  <c r="AA230" i="15"/>
  <c r="AA211" i="15"/>
  <c r="AA228" i="15"/>
  <c r="AA215" i="15"/>
  <c r="AA238" i="15"/>
  <c r="AA214" i="15"/>
  <c r="AA242" i="15"/>
  <c r="P162" i="15" l="1"/>
  <c r="Q162" i="15" s="1"/>
  <c r="U162" i="15"/>
  <c r="V162" i="15" s="1"/>
  <c r="I163" i="15"/>
  <c r="I164" i="15" l="1"/>
  <c r="U163" i="15"/>
  <c r="V163" i="15" s="1"/>
  <c r="P163" i="15"/>
  <c r="Q163" i="15" s="1"/>
  <c r="U164" i="15" l="1"/>
  <c r="V164" i="15" s="1"/>
  <c r="P164" i="15"/>
  <c r="Q164" i="15" s="1"/>
  <c r="I165" i="15"/>
  <c r="I166" i="15" l="1"/>
  <c r="U165" i="15"/>
  <c r="V165" i="15" s="1"/>
  <c r="P165" i="15"/>
  <c r="Q165" i="15" s="1"/>
  <c r="P166" i="15" l="1"/>
  <c r="Q166" i="15" s="1"/>
  <c r="I167" i="15"/>
  <c r="U166" i="15"/>
  <c r="V166" i="15" s="1"/>
  <c r="U167" i="15" l="1"/>
  <c r="V167" i="15" s="1"/>
  <c r="P167" i="15"/>
  <c r="Q167" i="15" s="1"/>
  <c r="I168" i="15"/>
  <c r="I169" i="15" l="1"/>
  <c r="P168" i="15"/>
  <c r="Q168" i="15" s="1"/>
  <c r="U168" i="15"/>
  <c r="V168" i="15" s="1"/>
  <c r="I170" i="15" l="1"/>
  <c r="U169" i="15"/>
  <c r="V169" i="15" s="1"/>
  <c r="P169" i="15"/>
  <c r="Q169" i="15" s="1"/>
  <c r="I171" i="15" l="1"/>
  <c r="P170" i="15"/>
  <c r="Q170" i="15" s="1"/>
  <c r="U170" i="15"/>
  <c r="V170" i="15" s="1"/>
  <c r="I172" i="15" l="1"/>
  <c r="U171" i="15"/>
  <c r="V171" i="15" s="1"/>
  <c r="P171" i="15"/>
  <c r="Q171" i="15" s="1"/>
  <c r="P172" i="15" l="1"/>
  <c r="Q172" i="15" s="1"/>
  <c r="U172" i="15"/>
  <c r="V172" i="15" s="1"/>
  <c r="I173" i="15"/>
  <c r="I174" i="15" l="1"/>
  <c r="U173" i="15"/>
  <c r="V173" i="15" s="1"/>
  <c r="P173" i="15"/>
  <c r="Q173" i="15" s="1"/>
  <c r="P174" i="15" l="1"/>
  <c r="Q174" i="15" s="1"/>
  <c r="U174" i="15"/>
  <c r="V174" i="15" s="1"/>
  <c r="I175" i="15"/>
  <c r="U175" i="15" l="1"/>
  <c r="V175" i="15" s="1"/>
  <c r="P175" i="15"/>
  <c r="Q175" i="15" s="1"/>
  <c r="I176" i="15"/>
  <c r="P176" i="15" l="1"/>
  <c r="Q176" i="15" s="1"/>
  <c r="U176" i="15"/>
  <c r="V176" i="15" s="1"/>
  <c r="I177" i="15"/>
  <c r="U177" i="15" l="1"/>
  <c r="V177" i="15" s="1"/>
  <c r="I178" i="15"/>
  <c r="P177" i="15"/>
  <c r="Q177" i="15" s="1"/>
  <c r="I179" i="15" l="1"/>
  <c r="P178" i="15"/>
  <c r="Q178" i="15" s="1"/>
  <c r="U178" i="15"/>
  <c r="V178" i="15" s="1"/>
  <c r="I180" i="15" l="1"/>
  <c r="P179" i="15"/>
  <c r="Q179" i="15" s="1"/>
  <c r="U179" i="15"/>
  <c r="V179" i="15" s="1"/>
  <c r="U180" i="15" l="1"/>
  <c r="V180" i="15" s="1"/>
  <c r="P180" i="15"/>
  <c r="Q180" i="15" s="1"/>
  <c r="I181" i="15"/>
  <c r="P181" i="15" l="1"/>
  <c r="Q181" i="15" s="1"/>
  <c r="U181" i="15"/>
  <c r="V181" i="15" s="1"/>
  <c r="I182" i="15"/>
  <c r="U182" i="15" l="1"/>
  <c r="V182" i="15" s="1"/>
  <c r="P182" i="15"/>
  <c r="Q182" i="15" s="1"/>
  <c r="I183" i="15"/>
  <c r="U183" i="15" l="1"/>
  <c r="V183" i="15" s="1"/>
  <c r="P183" i="15"/>
  <c r="Q183" i="15" s="1"/>
  <c r="I184" i="15"/>
  <c r="U184" i="15" l="1"/>
  <c r="V184" i="15" s="1"/>
  <c r="P184" i="15"/>
  <c r="Q184" i="15" s="1"/>
  <c r="I185" i="15"/>
  <c r="P185" i="15" l="1"/>
  <c r="Q185" i="15" s="1"/>
  <c r="I186" i="15"/>
  <c r="U185" i="15"/>
  <c r="V185" i="15" s="1"/>
  <c r="I187" i="15" l="1"/>
  <c r="P186" i="15"/>
  <c r="Q186" i="15" s="1"/>
  <c r="U186" i="15"/>
  <c r="V186" i="15" s="1"/>
  <c r="P187" i="15" l="1"/>
  <c r="Q187" i="15" s="1"/>
  <c r="U187" i="15"/>
  <c r="V187" i="15" s="1"/>
  <c r="I188" i="15"/>
  <c r="I189" i="15" l="1"/>
  <c r="U188" i="15"/>
  <c r="V188" i="15" s="1"/>
  <c r="P188" i="15"/>
  <c r="Q188" i="15" s="1"/>
  <c r="U189" i="15" l="1"/>
  <c r="V189" i="15" s="1"/>
  <c r="I190" i="15"/>
  <c r="P189" i="15"/>
  <c r="Q189" i="15" s="1"/>
  <c r="P190" i="15" l="1"/>
  <c r="Q190" i="15" s="1"/>
  <c r="I191" i="15"/>
  <c r="U190" i="15"/>
  <c r="V190" i="15" s="1"/>
  <c r="I192" i="15" l="1"/>
  <c r="P191" i="15"/>
  <c r="Q191" i="15" s="1"/>
  <c r="U191" i="15"/>
  <c r="V191" i="15" s="1"/>
  <c r="U192" i="15" l="1"/>
  <c r="V192" i="15" s="1"/>
  <c r="P192" i="15"/>
  <c r="Q192" i="15" s="1"/>
  <c r="I193" i="15"/>
  <c r="U193" i="15" l="1"/>
  <c r="V193" i="15" s="1"/>
  <c r="I194" i="15"/>
  <c r="P193" i="15"/>
  <c r="Q193" i="15" s="1"/>
  <c r="U194" i="15" l="1"/>
  <c r="V194" i="15" s="1"/>
  <c r="P194" i="15"/>
  <c r="Q194" i="15" s="1"/>
  <c r="I195" i="15"/>
  <c r="I196" i="15" l="1"/>
  <c r="U195" i="15"/>
  <c r="V195" i="15" s="1"/>
  <c r="P195" i="15"/>
  <c r="Q195" i="15" s="1"/>
  <c r="P196" i="15" l="1"/>
  <c r="Q196" i="15" s="1"/>
  <c r="U196" i="15"/>
  <c r="V196" i="15" s="1"/>
  <c r="I197" i="15"/>
  <c r="U197" i="15" l="1"/>
  <c r="V197" i="15" s="1"/>
  <c r="P197" i="15"/>
  <c r="Q197" i="15" s="1"/>
  <c r="I198" i="15"/>
  <c r="U198" i="15" l="1"/>
  <c r="V198" i="15" s="1"/>
  <c r="P198" i="15"/>
  <c r="Q198" i="15" s="1"/>
  <c r="I199" i="15"/>
  <c r="U199" i="15" l="1"/>
  <c r="V199" i="15" s="1"/>
  <c r="P199" i="15"/>
  <c r="Q199" i="15" s="1"/>
  <c r="I200" i="15"/>
  <c r="P200" i="15" l="1"/>
  <c r="Q200" i="15" s="1"/>
  <c r="U200" i="15"/>
  <c r="V200" i="15" s="1"/>
  <c r="I201" i="15"/>
  <c r="P201" i="15" l="1"/>
  <c r="Q201" i="15" s="1"/>
  <c r="U201" i="15"/>
  <c r="V201" i="15" s="1"/>
  <c r="I202" i="15"/>
  <c r="U202" i="15" l="1"/>
  <c r="V202" i="15" s="1"/>
  <c r="I203" i="15"/>
  <c r="P202" i="15"/>
  <c r="Q202" i="15" s="1"/>
  <c r="P203" i="15" l="1"/>
  <c r="Q203" i="15" s="1"/>
  <c r="U203" i="15"/>
  <c r="V203" i="15" s="1"/>
  <c r="I204" i="15"/>
  <c r="P204" i="15" l="1"/>
  <c r="Q204" i="15" s="1"/>
  <c r="I205" i="15"/>
  <c r="U204" i="15"/>
  <c r="V204" i="15" s="1"/>
  <c r="I206" i="15" l="1"/>
  <c r="P205" i="15"/>
  <c r="Q205" i="15" s="1"/>
  <c r="U205" i="15"/>
  <c r="V205" i="15" s="1"/>
  <c r="U206" i="15" l="1"/>
  <c r="V206" i="15" s="1"/>
  <c r="P206" i="15"/>
  <c r="Q206" i="15" s="1"/>
  <c r="I207" i="15"/>
  <c r="AT27" i="15"/>
  <c r="AT23" i="15"/>
  <c r="P207" i="15" l="1"/>
  <c r="Q207" i="15" s="1"/>
  <c r="I208" i="15"/>
  <c r="U207" i="15"/>
  <c r="V207" i="15" s="1"/>
  <c r="I209" i="15" l="1"/>
  <c r="P208" i="15"/>
  <c r="Q208" i="15" s="1"/>
  <c r="U208" i="15"/>
  <c r="V208" i="15" s="1"/>
  <c r="U209" i="15" l="1"/>
  <c r="V209" i="15" s="1"/>
  <c r="P209" i="15"/>
  <c r="Q209" i="15" s="1"/>
  <c r="I210" i="15"/>
  <c r="P210" i="15" l="1"/>
  <c r="Q210" i="15" s="1"/>
  <c r="U210" i="15"/>
  <c r="V210" i="15" s="1"/>
  <c r="I211" i="15"/>
  <c r="U211" i="15" l="1"/>
  <c r="V211" i="15" s="1"/>
  <c r="I212" i="15"/>
  <c r="P211" i="15"/>
  <c r="Q211" i="15" s="1"/>
  <c r="I213" i="15" l="1"/>
  <c r="P212" i="15"/>
  <c r="Q212" i="15" s="1"/>
  <c r="U212" i="15"/>
  <c r="V212" i="15" s="1"/>
  <c r="P213" i="15" l="1"/>
  <c r="Q213" i="15" s="1"/>
  <c r="U213" i="15"/>
  <c r="V213" i="15" s="1"/>
  <c r="I214" i="15"/>
  <c r="U214" i="15" l="1"/>
  <c r="V214" i="15" s="1"/>
  <c r="P214" i="15"/>
  <c r="Q214" i="15" s="1"/>
  <c r="I215" i="15"/>
  <c r="U215" i="15" l="1"/>
  <c r="V215" i="15" s="1"/>
  <c r="I216" i="15"/>
  <c r="P215" i="15"/>
  <c r="Q215" i="15" s="1"/>
  <c r="P216" i="15" l="1"/>
  <c r="Q216" i="15" s="1"/>
  <c r="I217" i="15"/>
  <c r="U216" i="15"/>
  <c r="V216" i="15" s="1"/>
  <c r="P217" i="15" l="1"/>
  <c r="Q217" i="15" s="1"/>
  <c r="I218" i="15"/>
  <c r="U217" i="15"/>
  <c r="V217" i="15" s="1"/>
  <c r="I219" i="15" l="1"/>
  <c r="P218" i="15"/>
  <c r="Q218" i="15" s="1"/>
  <c r="U218" i="15"/>
  <c r="V218" i="15" s="1"/>
  <c r="P219" i="15" l="1"/>
  <c r="Q219" i="15" s="1"/>
  <c r="U219" i="15"/>
  <c r="V219" i="15" s="1"/>
  <c r="I220" i="15"/>
  <c r="I221" i="15" l="1"/>
  <c r="U220" i="15"/>
  <c r="V220" i="15" s="1"/>
  <c r="P220" i="15"/>
  <c r="Q220" i="15" s="1"/>
  <c r="I222" i="15" l="1"/>
  <c r="U221" i="15"/>
  <c r="V221" i="15" s="1"/>
  <c r="P221" i="15"/>
  <c r="Q221" i="15" s="1"/>
  <c r="P222" i="15" l="1"/>
  <c r="Q222" i="15" s="1"/>
  <c r="I223" i="15"/>
  <c r="U222" i="15"/>
  <c r="V222" i="15" s="1"/>
  <c r="I224" i="15" l="1"/>
  <c r="P223" i="15"/>
  <c r="Q223" i="15" s="1"/>
  <c r="U223" i="15"/>
  <c r="V223" i="15" s="1"/>
  <c r="U224" i="15" l="1"/>
  <c r="V224" i="15" s="1"/>
  <c r="I225" i="15"/>
  <c r="P224" i="15"/>
  <c r="Q224" i="15" s="1"/>
  <c r="P225" i="15" l="1"/>
  <c r="Q225" i="15" s="1"/>
  <c r="I226" i="15"/>
  <c r="U225" i="15"/>
  <c r="V225" i="15" s="1"/>
  <c r="P226" i="15" l="1"/>
  <c r="Q226" i="15" s="1"/>
  <c r="I227" i="15"/>
  <c r="U226" i="15"/>
  <c r="V226" i="15" s="1"/>
  <c r="P227" i="15" l="1"/>
  <c r="Q227" i="15" s="1"/>
  <c r="I228" i="15"/>
  <c r="U227" i="15"/>
  <c r="V227" i="15" s="1"/>
  <c r="U228" i="15" l="1"/>
  <c r="V228" i="15" s="1"/>
  <c r="I229" i="15"/>
  <c r="P228" i="15"/>
  <c r="Q228" i="15" s="1"/>
  <c r="I230" i="15" l="1"/>
  <c r="P229" i="15"/>
  <c r="Q229" i="15" s="1"/>
  <c r="U229" i="15"/>
  <c r="V229" i="15" s="1"/>
  <c r="P230" i="15" l="1"/>
  <c r="Q230" i="15" s="1"/>
  <c r="I231" i="15"/>
  <c r="U230" i="15"/>
  <c r="V230" i="15" s="1"/>
  <c r="U231" i="15" l="1"/>
  <c r="V231" i="15" s="1"/>
  <c r="P231" i="15"/>
  <c r="Q231" i="15" s="1"/>
  <c r="I232" i="15"/>
  <c r="P232" i="15" l="1"/>
  <c r="Q232" i="15" s="1"/>
  <c r="I233" i="15"/>
  <c r="U232" i="15"/>
  <c r="V232" i="15" s="1"/>
  <c r="P233" i="15" l="1"/>
  <c r="Q233" i="15" s="1"/>
  <c r="I234" i="15"/>
  <c r="U233" i="15"/>
  <c r="V233" i="15" s="1"/>
  <c r="P234" i="15" l="1"/>
  <c r="Q234" i="15" s="1"/>
  <c r="I235" i="15"/>
  <c r="U234" i="15"/>
  <c r="V234" i="15" s="1"/>
  <c r="U235" i="15" l="1"/>
  <c r="V235" i="15" s="1"/>
  <c r="I236" i="15"/>
  <c r="P235" i="15"/>
  <c r="Q235" i="15" s="1"/>
  <c r="P236" i="15" l="1"/>
  <c r="Q236" i="15" s="1"/>
  <c r="I237" i="15"/>
  <c r="U236" i="15"/>
  <c r="V236" i="15" s="1"/>
  <c r="P237" i="15" l="1"/>
  <c r="Q237" i="15" s="1"/>
  <c r="I238" i="15"/>
  <c r="U237" i="15"/>
  <c r="V237" i="15" s="1"/>
  <c r="I239" i="15" l="1"/>
  <c r="P238" i="15"/>
  <c r="Q238" i="15" s="1"/>
  <c r="U238" i="15"/>
  <c r="V238" i="15" s="1"/>
  <c r="P239" i="15" l="1"/>
  <c r="Q239" i="15" s="1"/>
  <c r="I240" i="15"/>
  <c r="U239" i="15"/>
  <c r="V239" i="15" s="1"/>
  <c r="I241" i="15" l="1"/>
  <c r="P240" i="15"/>
  <c r="Q240" i="15" s="1"/>
  <c r="U240" i="15"/>
  <c r="V240" i="15" s="1"/>
  <c r="P241" i="15" l="1"/>
  <c r="Q241" i="15" s="1"/>
  <c r="I242" i="15"/>
  <c r="U241" i="15"/>
  <c r="V241" i="15" s="1"/>
  <c r="P242" i="15" l="1"/>
  <c r="Q242" i="15" s="1"/>
  <c r="I243" i="15"/>
  <c r="U242" i="15"/>
  <c r="V242" i="15" s="1"/>
  <c r="I244" i="15" l="1"/>
  <c r="U243" i="15"/>
  <c r="V243" i="15" s="1"/>
  <c r="P243" i="15"/>
  <c r="Q243" i="15" s="1"/>
  <c r="P244" i="15" l="1"/>
  <c r="Q244" i="15" s="1"/>
  <c r="I245" i="15"/>
  <c r="U244" i="15"/>
  <c r="V244" i="15" s="1"/>
  <c r="BA31" i="15"/>
  <c r="P245" i="15" l="1"/>
  <c r="Q245" i="15" s="1"/>
  <c r="I246" i="15"/>
  <c r="U245" i="15"/>
  <c r="V245" i="15" s="1"/>
  <c r="AB147" i="15"/>
  <c r="AD147" i="15" s="1"/>
  <c r="AB215" i="15"/>
  <c r="AD215" i="15" s="1"/>
  <c r="AB125" i="15"/>
  <c r="AD125" i="15" s="1"/>
  <c r="AB167" i="15"/>
  <c r="AD167" i="15" s="1"/>
  <c r="AB244" i="15"/>
  <c r="AD244" i="15" s="1"/>
  <c r="AB234" i="15"/>
  <c r="AD234" i="15" s="1"/>
  <c r="AB141" i="15"/>
  <c r="AD141" i="15" s="1"/>
  <c r="AB231" i="15"/>
  <c r="AD231" i="15" s="1"/>
  <c r="AB132" i="15"/>
  <c r="AD132" i="15" s="1"/>
  <c r="AB190" i="15"/>
  <c r="AD190" i="15" s="1"/>
  <c r="AB98" i="15"/>
  <c r="AD98" i="15" s="1"/>
  <c r="AB75" i="15"/>
  <c r="AD75" i="15" s="1"/>
  <c r="AB247" i="15"/>
  <c r="AD247" i="15" s="1"/>
  <c r="AB130" i="15"/>
  <c r="AD130" i="15" s="1"/>
  <c r="AB108" i="15"/>
  <c r="AD108" i="15" s="1"/>
  <c r="AB203" i="15"/>
  <c r="AD203" i="15" s="1"/>
  <c r="AB105" i="15"/>
  <c r="AD105" i="15" s="1"/>
  <c r="AB213" i="15"/>
  <c r="AD213" i="15" s="1"/>
  <c r="AB112" i="15"/>
  <c r="AD112" i="15" s="1"/>
  <c r="AB173" i="15"/>
  <c r="AD173" i="15" s="1"/>
  <c r="AB150" i="15"/>
  <c r="AD150" i="15" s="1"/>
  <c r="AB157" i="15"/>
  <c r="AD157" i="15" s="1"/>
  <c r="AB224" i="15"/>
  <c r="AD224" i="15" s="1"/>
  <c r="AB154" i="15"/>
  <c r="AD154" i="15" s="1"/>
  <c r="AB79" i="15"/>
  <c r="AD79" i="15" s="1"/>
  <c r="AB192" i="15"/>
  <c r="AD192" i="15" s="1"/>
  <c r="AB74" i="15"/>
  <c r="AD74" i="15" s="1"/>
  <c r="AB101" i="15"/>
  <c r="AD101" i="15" s="1"/>
  <c r="AB230" i="15"/>
  <c r="AD230" i="15" s="1"/>
  <c r="AB111" i="15"/>
  <c r="AD111" i="15" s="1"/>
  <c r="AB155" i="15"/>
  <c r="AD155" i="15" s="1"/>
  <c r="AB232" i="15"/>
  <c r="AD232" i="15" s="1"/>
  <c r="AB238" i="15"/>
  <c r="AD238" i="15" s="1"/>
  <c r="AB151" i="15"/>
  <c r="AD151" i="15" s="1"/>
  <c r="AB162" i="15"/>
  <c r="AD162" i="15" s="1"/>
  <c r="AB193" i="15"/>
  <c r="AD193" i="15" s="1"/>
  <c r="AB222" i="15"/>
  <c r="AD222" i="15" s="1"/>
  <c r="AB126" i="15"/>
  <c r="AD126" i="15" s="1"/>
  <c r="AB197" i="15"/>
  <c r="AD197" i="15" s="1"/>
  <c r="AB221" i="15"/>
  <c r="AD221" i="15" s="1"/>
  <c r="AB138" i="15"/>
  <c r="AD138" i="15" s="1"/>
  <c r="AB93" i="15"/>
  <c r="AD93" i="15" s="1"/>
  <c r="AB242" i="15"/>
  <c r="AD242" i="15" s="1"/>
  <c r="AB66" i="15"/>
  <c r="AD66" i="15" s="1"/>
  <c r="AB102" i="15"/>
  <c r="AD102" i="15" s="1"/>
  <c r="AB189" i="15"/>
  <c r="AD189" i="15" s="1"/>
  <c r="AB248" i="15"/>
  <c r="AD248" i="15" s="1"/>
  <c r="AB307" i="15"/>
  <c r="AD307" i="15" s="1"/>
  <c r="AB290" i="15"/>
  <c r="AD290" i="15" s="1"/>
  <c r="AB288" i="15"/>
  <c r="AD288" i="15" s="1"/>
  <c r="AB260" i="15"/>
  <c r="AD260" i="15" s="1"/>
  <c r="AB278" i="15"/>
  <c r="AD278" i="15" s="1"/>
  <c r="AB275" i="15"/>
  <c r="AD275" i="15" s="1"/>
  <c r="AB308" i="15"/>
  <c r="AD308" i="15" s="1"/>
  <c r="AB305" i="15"/>
  <c r="AD305" i="15" s="1"/>
  <c r="AB315" i="15"/>
  <c r="AD315" i="15" s="1"/>
  <c r="AB277" i="15"/>
  <c r="AD277" i="15" s="1"/>
  <c r="AB261" i="15"/>
  <c r="AD261" i="15" s="1"/>
  <c r="AB294" i="15"/>
  <c r="AD294" i="15" s="1"/>
  <c r="AB274" i="15"/>
  <c r="AD274" i="15" s="1"/>
  <c r="AB286" i="15"/>
  <c r="AD286" i="15" s="1"/>
  <c r="AB257" i="15"/>
  <c r="AD257" i="15" s="1"/>
  <c r="AB259" i="15"/>
  <c r="AD259" i="15" s="1"/>
  <c r="AB227" i="15"/>
  <c r="AD227" i="15" s="1"/>
  <c r="AB137" i="15"/>
  <c r="AD137" i="15" s="1"/>
  <c r="AB205" i="15"/>
  <c r="AD205" i="15" s="1"/>
  <c r="AB186" i="15"/>
  <c r="AD186" i="15" s="1"/>
  <c r="AB175" i="15"/>
  <c r="AD175" i="15" s="1"/>
  <c r="AB73" i="15"/>
  <c r="AD73" i="15" s="1"/>
  <c r="AB177" i="15"/>
  <c r="AD177" i="15" s="1"/>
  <c r="AB116" i="15"/>
  <c r="AD116" i="15" s="1"/>
  <c r="AB208" i="15"/>
  <c r="AD208" i="15" s="1"/>
  <c r="AB90" i="15"/>
  <c r="AD90" i="15" s="1"/>
  <c r="AB160" i="15"/>
  <c r="AD160" i="15" s="1"/>
  <c r="AB158" i="15"/>
  <c r="AD158" i="15" s="1"/>
  <c r="AB164" i="15"/>
  <c r="AD164" i="15" s="1"/>
  <c r="AB69" i="15"/>
  <c r="AD69" i="15" s="1"/>
  <c r="AB209" i="15"/>
  <c r="AD209" i="15" s="1"/>
  <c r="AB218" i="15"/>
  <c r="AD218" i="15" s="1"/>
  <c r="AB217" i="15"/>
  <c r="AD217" i="15" s="1"/>
  <c r="AB133" i="15"/>
  <c r="AD133" i="15" s="1"/>
  <c r="AB72" i="15"/>
  <c r="AD72" i="15" s="1"/>
  <c r="AB183" i="15"/>
  <c r="AD183" i="15" s="1"/>
  <c r="AB92" i="15"/>
  <c r="AD92" i="15" s="1"/>
  <c r="BB27" i="15" s="1"/>
  <c r="BC27" i="15" s="1"/>
  <c r="AB241" i="15"/>
  <c r="AD241" i="15" s="1"/>
  <c r="AB161" i="15"/>
  <c r="AD161" i="15" s="1"/>
  <c r="AB65" i="15"/>
  <c r="AD65" i="15" s="1"/>
  <c r="BB31" i="15" s="1"/>
  <c r="BC31" i="15" s="1"/>
  <c r="AB240" i="15"/>
  <c r="AD240" i="15" s="1"/>
  <c r="AB233" i="15"/>
  <c r="AD233" i="15" s="1"/>
  <c r="AB134" i="15"/>
  <c r="AD134" i="15" s="1"/>
  <c r="AB214" i="15"/>
  <c r="AD214" i="15" s="1"/>
  <c r="AB153" i="15"/>
  <c r="AD153" i="15" s="1"/>
  <c r="AB139" i="15"/>
  <c r="AD139" i="15" s="1"/>
  <c r="AB145" i="15"/>
  <c r="AD145" i="15" s="1"/>
  <c r="AB179" i="15"/>
  <c r="AD179" i="15" s="1"/>
  <c r="AB77" i="15"/>
  <c r="AD77" i="15" s="1"/>
  <c r="AB185" i="15"/>
  <c r="AD185" i="15" s="1"/>
  <c r="AB188" i="15"/>
  <c r="AD188" i="15" s="1"/>
  <c r="AB136" i="15"/>
  <c r="AD136" i="15" s="1"/>
  <c r="AB159" i="15"/>
  <c r="AD159" i="15" s="1"/>
  <c r="AB84" i="15"/>
  <c r="AD84" i="15" s="1"/>
  <c r="AB199" i="15"/>
  <c r="AD199" i="15" s="1"/>
  <c r="AB156" i="15"/>
  <c r="AD156" i="15" s="1"/>
  <c r="AB223" i="15"/>
  <c r="AD223" i="15" s="1"/>
  <c r="AB149" i="15"/>
  <c r="AD149" i="15" s="1"/>
  <c r="AB121" i="15"/>
  <c r="AD121" i="15" s="1"/>
  <c r="AB219" i="15"/>
  <c r="AD219" i="15" s="1"/>
  <c r="AB104" i="15"/>
  <c r="AD104" i="15" s="1"/>
  <c r="AB168" i="15"/>
  <c r="AD168" i="15" s="1"/>
  <c r="AB249" i="15"/>
  <c r="AD249" i="15" s="1"/>
  <c r="AB303" i="15"/>
  <c r="AD303" i="15" s="1"/>
  <c r="AB267" i="15"/>
  <c r="AD267" i="15" s="1"/>
  <c r="AB300" i="15"/>
  <c r="AD300" i="15" s="1"/>
  <c r="AB281" i="15"/>
  <c r="AD281" i="15" s="1"/>
  <c r="AB292" i="15"/>
  <c r="AD292" i="15" s="1"/>
  <c r="AB282" i="15"/>
  <c r="AD282" i="15" s="1"/>
  <c r="AB295" i="15"/>
  <c r="AD295" i="15" s="1"/>
  <c r="AB291" i="15"/>
  <c r="AD291" i="15" s="1"/>
  <c r="AB283" i="15"/>
  <c r="AD283" i="15" s="1"/>
  <c r="AB309" i="15"/>
  <c r="AD309" i="15" s="1"/>
  <c r="AB258" i="15"/>
  <c r="AD258" i="15" s="1"/>
  <c r="AB314" i="15"/>
  <c r="AD314" i="15" s="1"/>
  <c r="AB313" i="15"/>
  <c r="AD313" i="15" s="1"/>
  <c r="AB285" i="15"/>
  <c r="AD285" i="15" s="1"/>
  <c r="AB256" i="15"/>
  <c r="AD256" i="15" s="1"/>
  <c r="AB253" i="15"/>
  <c r="AD253" i="15" s="1"/>
  <c r="AB163" i="15"/>
  <c r="AD163" i="15" s="1"/>
  <c r="AB107" i="15"/>
  <c r="AD107" i="15" s="1"/>
  <c r="AB236" i="15"/>
  <c r="AD236" i="15" s="1"/>
  <c r="AB235" i="15"/>
  <c r="AD235" i="15" s="1"/>
  <c r="AB122" i="15"/>
  <c r="AD122" i="15" s="1"/>
  <c r="AB178" i="15"/>
  <c r="AD178" i="15" s="1"/>
  <c r="AB85" i="15"/>
  <c r="AD85" i="15" s="1"/>
  <c r="AB181" i="15"/>
  <c r="AD181" i="15" s="1"/>
  <c r="AB246" i="15"/>
  <c r="AD246" i="15" s="1"/>
  <c r="AB243" i="15"/>
  <c r="AD243" i="15" s="1"/>
  <c r="AB144" i="15"/>
  <c r="AD144" i="15" s="1"/>
  <c r="AB245" i="15"/>
  <c r="AD245" i="15" s="1"/>
  <c r="AB95" i="15"/>
  <c r="AD95" i="15" s="1"/>
  <c r="AB212" i="15"/>
  <c r="AD212" i="15" s="1"/>
  <c r="AB165" i="15"/>
  <c r="AD165" i="15" s="1"/>
  <c r="AB123" i="15"/>
  <c r="AD123" i="15" s="1"/>
  <c r="AB195" i="15"/>
  <c r="AD195" i="15" s="1"/>
  <c r="AB109" i="15"/>
  <c r="AD109" i="15" s="1"/>
  <c r="AB216" i="15"/>
  <c r="AD216" i="15" s="1"/>
  <c r="AB204" i="15"/>
  <c r="AD204" i="15" s="1"/>
  <c r="AB220" i="15"/>
  <c r="AD220" i="15" s="1"/>
  <c r="AB180" i="15"/>
  <c r="AD180" i="15" s="1"/>
  <c r="AB239" i="15"/>
  <c r="AD239" i="15" s="1"/>
  <c r="AB76" i="15"/>
  <c r="AD76" i="15" s="1"/>
  <c r="AB171" i="15"/>
  <c r="AD171" i="15" s="1"/>
  <c r="AB67" i="15"/>
  <c r="AD67" i="15" s="1"/>
  <c r="AB169" i="15"/>
  <c r="AD169" i="15" s="1"/>
  <c r="AB68" i="15"/>
  <c r="AD68" i="15" s="1"/>
  <c r="AB110" i="15"/>
  <c r="AD110" i="15" s="1"/>
  <c r="AB194" i="15"/>
  <c r="AD194" i="15" s="1"/>
  <c r="AB206" i="15"/>
  <c r="AD206" i="15" s="1"/>
  <c r="AB127" i="15"/>
  <c r="AD127" i="15" s="1"/>
  <c r="AB182" i="15"/>
  <c r="AD182" i="15" s="1"/>
  <c r="AB87" i="15"/>
  <c r="AD87" i="15" s="1"/>
  <c r="AB97" i="15"/>
  <c r="AD97" i="15" s="1"/>
  <c r="AB207" i="15"/>
  <c r="AD207" i="15" s="1"/>
  <c r="AB124" i="15"/>
  <c r="AD124" i="15" s="1"/>
  <c r="AB86" i="15"/>
  <c r="AD86" i="15" s="1"/>
  <c r="AB120" i="15"/>
  <c r="AD120" i="15" s="1"/>
  <c r="AB237" i="15"/>
  <c r="AD237" i="15" s="1"/>
  <c r="AB152" i="15"/>
  <c r="AD152" i="15" s="1"/>
  <c r="AB225" i="15"/>
  <c r="AD225" i="15" s="1"/>
  <c r="AB184" i="15"/>
  <c r="AD184" i="15" s="1"/>
  <c r="AB191" i="15"/>
  <c r="AD191" i="15" s="1"/>
  <c r="AB148" i="15"/>
  <c r="AD148" i="15" s="1"/>
  <c r="BB30" i="15" s="1"/>
  <c r="BC30" i="15" s="1"/>
  <c r="AB250" i="15"/>
  <c r="AD250" i="15" s="1"/>
  <c r="AB273" i="15"/>
  <c r="AD273" i="15" s="1"/>
  <c r="AB301" i="15"/>
  <c r="AD301" i="15" s="1"/>
  <c r="AB266" i="15"/>
  <c r="AD266" i="15" s="1"/>
  <c r="AB293" i="15"/>
  <c r="AD293" i="15" s="1"/>
  <c r="AB312" i="15"/>
  <c r="AD312" i="15" s="1"/>
  <c r="AB287" i="15"/>
  <c r="AD287" i="15" s="1"/>
  <c r="AB270" i="15"/>
  <c r="AD270" i="15" s="1"/>
  <c r="AB289" i="15"/>
  <c r="AD289" i="15" s="1"/>
  <c r="AB263" i="15"/>
  <c r="AD263" i="15" s="1"/>
  <c r="AB298" i="15"/>
  <c r="AD298" i="15" s="1"/>
  <c r="AB284" i="15"/>
  <c r="AD284" i="15" s="1"/>
  <c r="AB265" i="15"/>
  <c r="AD265" i="15" s="1"/>
  <c r="AB311" i="15"/>
  <c r="AD311" i="15" s="1"/>
  <c r="AB268" i="15"/>
  <c r="AD268" i="15" s="1"/>
  <c r="AB302" i="15"/>
  <c r="AD302" i="15" s="1"/>
  <c r="AB262" i="15"/>
  <c r="AD262" i="15" s="1"/>
  <c r="AB211" i="15"/>
  <c r="AD211" i="15" s="1"/>
  <c r="AB129" i="15"/>
  <c r="AD129" i="15" s="1"/>
  <c r="AB88" i="15"/>
  <c r="AD88" i="15" s="1"/>
  <c r="AB113" i="15"/>
  <c r="AD113" i="15" s="1"/>
  <c r="AB91" i="15"/>
  <c r="AD91" i="15" s="1"/>
  <c r="AB196" i="15"/>
  <c r="AD196" i="15" s="1"/>
  <c r="AB78" i="15"/>
  <c r="AD78" i="15" s="1"/>
  <c r="AB106" i="15"/>
  <c r="AD106" i="15" s="1"/>
  <c r="AB187" i="15"/>
  <c r="AD187" i="15" s="1"/>
  <c r="AB99" i="15"/>
  <c r="AD99" i="15" s="1"/>
  <c r="AB201" i="15"/>
  <c r="AD201" i="15" s="1"/>
  <c r="AB170" i="15"/>
  <c r="AD170" i="15" s="1"/>
  <c r="AB228" i="15"/>
  <c r="AD228" i="15" s="1"/>
  <c r="AB172" i="15"/>
  <c r="AD172" i="15" s="1"/>
  <c r="AB128" i="15"/>
  <c r="AD128" i="15" s="1"/>
  <c r="AB202" i="15"/>
  <c r="AD202" i="15" s="1"/>
  <c r="AB81" i="15"/>
  <c r="AD81" i="15" s="1"/>
  <c r="AB143" i="15"/>
  <c r="AD143" i="15" s="1"/>
  <c r="AB198" i="15"/>
  <c r="AD198" i="15" s="1"/>
  <c r="AB103" i="15"/>
  <c r="AD103" i="15" s="1"/>
  <c r="AB135" i="15"/>
  <c r="AD135" i="15" s="1"/>
  <c r="AB226" i="15"/>
  <c r="AD226" i="15" s="1"/>
  <c r="AB142" i="15"/>
  <c r="AD142" i="15" s="1"/>
  <c r="AB94" i="15"/>
  <c r="AD94" i="15" s="1"/>
  <c r="AB140" i="15"/>
  <c r="AD140" i="15" s="1"/>
  <c r="AB118" i="15"/>
  <c r="AD118" i="15" s="1"/>
  <c r="AB174" i="15"/>
  <c r="AD174" i="15" s="1"/>
  <c r="AB82" i="15"/>
  <c r="AD82" i="15" s="1"/>
  <c r="AB96" i="15"/>
  <c r="AD96" i="15" s="1"/>
  <c r="AB131" i="15"/>
  <c r="AD131" i="15" s="1"/>
  <c r="AB70" i="15"/>
  <c r="AD70" i="15" s="1"/>
  <c r="AB83" i="15"/>
  <c r="AD83" i="15" s="1"/>
  <c r="AB200" i="15"/>
  <c r="AD200" i="15" s="1"/>
  <c r="AB80" i="15"/>
  <c r="AD80" i="15" s="1"/>
  <c r="AB114" i="15"/>
  <c r="AD114" i="15" s="1"/>
  <c r="AB89" i="15"/>
  <c r="AD89" i="15" s="1"/>
  <c r="AB146" i="15"/>
  <c r="AD146" i="15" s="1"/>
  <c r="AB210" i="15"/>
  <c r="AD210" i="15" s="1"/>
  <c r="AB117" i="15"/>
  <c r="AD117" i="15" s="1"/>
  <c r="AB229" i="15"/>
  <c r="AD229" i="15" s="1"/>
  <c r="AB176" i="15"/>
  <c r="AD176" i="15" s="1"/>
  <c r="AB115" i="15"/>
  <c r="AD115" i="15" s="1"/>
  <c r="AB71" i="15"/>
  <c r="AD71" i="15" s="1"/>
  <c r="AB166" i="15"/>
  <c r="AD166" i="15" s="1"/>
  <c r="AB100" i="15"/>
  <c r="AD100" i="15" s="1"/>
  <c r="AB119" i="15"/>
  <c r="AD119" i="15" s="1"/>
  <c r="AB251" i="15"/>
  <c r="AD251" i="15" s="1"/>
  <c r="AB304" i="15"/>
  <c r="AD304" i="15" s="1"/>
  <c r="AB279" i="15"/>
  <c r="AD279" i="15" s="1"/>
  <c r="AB299" i="15"/>
  <c r="AD299" i="15" s="1"/>
  <c r="AB255" i="15"/>
  <c r="AD255" i="15" s="1"/>
  <c r="AB264" i="15"/>
  <c r="AD264" i="15" s="1"/>
  <c r="AB310" i="15"/>
  <c r="AD310" i="15" s="1"/>
  <c r="AB269" i="15"/>
  <c r="AD269" i="15" s="1"/>
  <c r="AB280" i="15"/>
  <c r="AD280" i="15" s="1"/>
  <c r="AB276" i="15"/>
  <c r="AD276" i="15" s="1"/>
  <c r="AB297" i="15"/>
  <c r="AD297" i="15" s="1"/>
  <c r="AB252" i="15"/>
  <c r="AD252" i="15" s="1"/>
  <c r="AB296" i="15"/>
  <c r="AD296" i="15" s="1"/>
  <c r="AB271" i="15"/>
  <c r="AD271" i="15" s="1"/>
  <c r="AB306" i="15"/>
  <c r="AD306" i="15" s="1"/>
  <c r="AB272" i="15"/>
  <c r="AD272" i="15" s="1"/>
  <c r="AB254" i="15"/>
  <c r="AD254" i="15" s="1"/>
  <c r="P246" i="15" l="1"/>
  <c r="Q246" i="15" s="1"/>
  <c r="I247" i="15"/>
  <c r="U246" i="15"/>
  <c r="V246" i="15" s="1"/>
  <c r="BB28" i="15"/>
  <c r="BC28" i="15" s="1"/>
  <c r="AF171" i="15" s="1"/>
  <c r="BB29" i="15"/>
  <c r="BC29" i="15" s="1"/>
  <c r="AG14" i="15" s="1"/>
  <c r="AF152" i="15"/>
  <c r="AF43" i="15"/>
  <c r="AF105" i="15"/>
  <c r="AF56" i="15"/>
  <c r="AF77" i="15"/>
  <c r="AF141" i="15"/>
  <c r="AF172" i="15"/>
  <c r="AF75" i="15"/>
  <c r="AF143" i="15"/>
  <c r="AF30" i="15"/>
  <c r="AF32" i="15"/>
  <c r="AF97" i="15"/>
  <c r="AF114" i="15"/>
  <c r="AF199" i="15"/>
  <c r="AF166" i="15"/>
  <c r="AF78" i="15"/>
  <c r="AF18" i="15"/>
  <c r="AF90" i="15"/>
  <c r="AF51" i="15"/>
  <c r="AF106" i="15"/>
  <c r="AF155" i="15"/>
  <c r="AF167" i="15"/>
  <c r="AF185" i="15"/>
  <c r="AF175" i="15"/>
  <c r="AF136" i="15"/>
  <c r="AF192" i="15"/>
  <c r="AF76" i="15"/>
  <c r="AF117" i="15"/>
  <c r="AF15" i="15"/>
  <c r="AF120" i="15"/>
  <c r="AF127" i="15"/>
  <c r="AF196" i="15"/>
  <c r="AF19" i="15"/>
  <c r="AF112" i="15"/>
  <c r="AF153" i="15"/>
  <c r="AF24" i="15"/>
  <c r="AF68" i="15"/>
  <c r="AF150" i="15"/>
  <c r="AF33" i="15"/>
  <c r="AF85" i="15"/>
  <c r="AF197" i="15"/>
  <c r="AF100" i="15"/>
  <c r="AF122" i="15"/>
  <c r="AF62" i="15"/>
  <c r="AF61" i="15"/>
  <c r="AF66" i="15"/>
  <c r="AF139" i="15"/>
  <c r="AF179" i="15"/>
  <c r="AF16" i="15"/>
  <c r="AF209" i="15"/>
  <c r="AF59" i="15"/>
  <c r="AF144" i="15"/>
  <c r="AF34" i="15"/>
  <c r="AF35" i="15"/>
  <c r="AF191" i="15"/>
  <c r="AF26" i="15"/>
  <c r="AF89" i="15"/>
  <c r="AF88" i="15"/>
  <c r="AF149" i="15"/>
  <c r="AF46" i="15"/>
  <c r="AF140" i="15"/>
  <c r="AF55" i="15"/>
  <c r="AF48" i="15"/>
  <c r="AF40" i="15"/>
  <c r="AF186" i="15"/>
  <c r="AF183" i="15"/>
  <c r="AF101" i="15"/>
  <c r="AF207" i="15"/>
  <c r="AF14" i="15"/>
  <c r="AF176" i="15"/>
  <c r="AF201" i="15"/>
  <c r="AF28" i="15"/>
  <c r="AF93" i="15"/>
  <c r="AF157" i="15"/>
  <c r="AF22" i="15"/>
  <c r="AF108" i="15"/>
  <c r="AF194" i="15"/>
  <c r="AF96" i="15"/>
  <c r="AF182" i="15"/>
  <c r="AF110" i="15"/>
  <c r="AF10" i="15"/>
  <c r="AF74" i="15"/>
  <c r="AF131" i="15"/>
  <c r="AF72" i="15"/>
  <c r="AF49" i="15"/>
  <c r="AF113" i="15"/>
  <c r="AF177" i="15"/>
  <c r="AF50" i="15"/>
  <c r="AF135" i="15"/>
  <c r="AF102" i="15"/>
  <c r="AF187" i="15"/>
  <c r="AF115" i="15"/>
  <c r="AF154" i="15"/>
  <c r="AF99" i="15"/>
  <c r="AF124" i="15"/>
  <c r="AF47" i="15"/>
  <c r="AF204" i="15"/>
  <c r="AF126" i="15"/>
  <c r="AF11" i="15"/>
  <c r="AF146" i="15"/>
  <c r="AF125" i="15"/>
  <c r="AF151" i="15"/>
  <c r="AF23" i="15"/>
  <c r="AF79" i="15"/>
  <c r="AF145" i="15"/>
  <c r="AF178" i="15"/>
  <c r="AF42" i="15"/>
  <c r="AF198" i="15"/>
  <c r="AF29" i="15"/>
  <c r="AF119" i="15"/>
  <c r="AF52" i="15"/>
  <c r="AF133" i="15"/>
  <c r="AF69" i="15"/>
  <c r="AF188" i="15"/>
  <c r="AF104" i="15"/>
  <c r="AF142" i="15"/>
  <c r="AF98" i="15"/>
  <c r="AF36" i="15"/>
  <c r="AF134" i="15"/>
  <c r="AF63" i="15"/>
  <c r="AF91" i="15"/>
  <c r="AF137" i="15"/>
  <c r="AF45" i="15"/>
  <c r="AF109" i="15"/>
  <c r="AF173" i="15"/>
  <c r="AF44" i="15"/>
  <c r="AF130" i="15"/>
  <c r="AF31" i="15"/>
  <c r="AF118" i="15"/>
  <c r="AF203" i="15"/>
  <c r="AF163" i="15"/>
  <c r="AF83" i="15"/>
  <c r="AF116" i="15"/>
  <c r="AF25" i="15"/>
  <c r="AF147" i="15"/>
  <c r="AF65" i="15"/>
  <c r="AF129" i="15"/>
  <c r="AF193" i="15"/>
  <c r="AF71" i="15"/>
  <c r="AF156" i="15"/>
  <c r="AF37" i="15"/>
  <c r="AF123" i="15"/>
  <c r="AF208" i="15"/>
  <c r="AF174" i="15"/>
  <c r="AF200" i="15"/>
  <c r="AF170" i="15"/>
  <c r="AF94" i="15"/>
  <c r="AF58" i="15"/>
  <c r="AF158" i="15"/>
  <c r="AF13" i="15"/>
  <c r="AF70" i="15"/>
  <c r="AF82" i="15"/>
  <c r="AF121" i="15"/>
  <c r="AF190" i="15"/>
  <c r="AF180" i="15"/>
  <c r="AF184" i="15"/>
  <c r="AF107" i="15"/>
  <c r="AF162" i="15"/>
  <c r="AF181" i="15"/>
  <c r="AF53" i="15"/>
  <c r="AF39" i="15"/>
  <c r="AF17" i="15"/>
  <c r="AF128" i="15"/>
  <c r="AF103" i="15"/>
  <c r="AF73" i="15"/>
  <c r="AF189" i="15"/>
  <c r="AF54" i="15"/>
  <c r="AF206" i="15"/>
  <c r="AF159" i="15"/>
  <c r="AF81" i="15"/>
  <c r="AF92" i="15"/>
  <c r="AF164" i="15"/>
  <c r="AF168" i="15"/>
  <c r="AF111" i="15"/>
  <c r="AF38" i="15"/>
  <c r="AF95" i="15"/>
  <c r="AF64" i="15"/>
  <c r="AF20" i="15"/>
  <c r="AF210" i="15"/>
  <c r="AF211" i="15"/>
  <c r="AF212" i="15"/>
  <c r="AF213" i="15"/>
  <c r="AF214" i="15"/>
  <c r="AF215" i="15"/>
  <c r="AF216" i="15"/>
  <c r="AF217" i="15"/>
  <c r="AF218" i="15"/>
  <c r="AF219" i="15"/>
  <c r="AF220" i="15"/>
  <c r="AF221" i="15"/>
  <c r="AF222" i="15"/>
  <c r="AF223" i="15"/>
  <c r="AF224" i="15"/>
  <c r="AF225" i="15"/>
  <c r="AF226" i="15"/>
  <c r="AF227" i="15"/>
  <c r="AF228" i="15"/>
  <c r="AF229" i="15"/>
  <c r="AF230" i="15"/>
  <c r="AF231" i="15"/>
  <c r="AF232" i="15"/>
  <c r="AF233" i="15"/>
  <c r="AF234" i="15"/>
  <c r="AF235" i="15"/>
  <c r="AF236" i="15"/>
  <c r="AF237" i="15"/>
  <c r="AF238" i="15"/>
  <c r="AF239" i="15"/>
  <c r="AF240" i="15"/>
  <c r="AF241" i="15"/>
  <c r="AF242" i="15"/>
  <c r="AF243" i="15"/>
  <c r="AF244" i="15"/>
  <c r="AF245" i="15"/>
  <c r="AF246" i="15"/>
  <c r="AF247" i="15"/>
  <c r="AH13" i="15"/>
  <c r="AH26" i="15"/>
  <c r="AH94" i="15"/>
  <c r="AH158" i="15"/>
  <c r="AH61" i="15"/>
  <c r="AH147" i="15"/>
  <c r="AH71" i="15"/>
  <c r="AH156" i="15"/>
  <c r="AH143" i="15"/>
  <c r="AH149" i="15"/>
  <c r="AH123" i="15"/>
  <c r="AH33" i="15"/>
  <c r="AH50" i="15"/>
  <c r="AH114" i="15"/>
  <c r="AH178" i="15"/>
  <c r="AH88" i="15"/>
  <c r="AH173" i="15"/>
  <c r="AH97" i="15"/>
  <c r="AH183" i="15"/>
  <c r="AH196" i="15"/>
  <c r="AH23" i="15"/>
  <c r="AH201" i="15"/>
  <c r="AH48" i="15"/>
  <c r="AH63" i="15"/>
  <c r="AH137" i="15"/>
  <c r="AH21" i="15"/>
  <c r="AH54" i="15"/>
  <c r="AH25" i="15"/>
  <c r="AH182" i="15"/>
  <c r="AH179" i="15"/>
  <c r="AH188" i="15"/>
  <c r="AH30" i="15"/>
  <c r="AH43" i="15"/>
  <c r="AH69" i="15"/>
  <c r="AH180" i="15"/>
  <c r="AH41" i="15"/>
  <c r="AH186" i="15"/>
  <c r="AH184" i="15"/>
  <c r="AH193" i="15"/>
  <c r="AH47" i="15"/>
  <c r="AH53" i="15"/>
  <c r="AH91" i="15"/>
  <c r="AH27" i="15"/>
  <c r="AH18" i="15"/>
  <c r="AH199" i="15"/>
  <c r="AH35" i="15"/>
  <c r="AH206" i="15"/>
  <c r="AH79" i="15"/>
  <c r="AH85" i="15"/>
  <c r="AH155" i="15"/>
  <c r="AH90" i="15"/>
  <c r="AH77" i="15"/>
  <c r="AH87" i="15"/>
  <c r="AH175" i="15"/>
  <c r="AH181" i="15"/>
  <c r="AH52" i="15"/>
  <c r="AH29" i="15"/>
  <c r="AH46" i="15"/>
  <c r="AH110" i="15"/>
  <c r="AH174" i="15"/>
  <c r="AH83" i="15"/>
  <c r="AH168" i="15"/>
  <c r="AH92" i="15"/>
  <c r="AH177" i="15"/>
  <c r="AH185" i="15"/>
  <c r="AH10" i="15"/>
  <c r="AH192" i="15"/>
  <c r="AH12" i="15"/>
  <c r="AH40" i="15"/>
  <c r="AH95" i="15"/>
  <c r="AH37" i="15"/>
  <c r="AH16" i="15"/>
  <c r="AH66" i="15"/>
  <c r="AH130" i="15"/>
  <c r="AH194" i="15"/>
  <c r="AH109" i="15"/>
  <c r="AH195" i="15"/>
  <c r="AH24" i="15"/>
  <c r="AH119" i="15"/>
  <c r="AH202" i="15"/>
  <c r="AH68" i="15"/>
  <c r="AH75" i="15"/>
  <c r="AH133" i="15"/>
  <c r="AH148" i="15"/>
  <c r="AH187" i="15"/>
  <c r="AH22" i="15"/>
  <c r="AH70" i="15"/>
  <c r="AH42" i="15"/>
  <c r="AH51" i="15"/>
  <c r="AH60" i="15"/>
  <c r="AH121" i="15"/>
  <c r="AH128" i="15"/>
  <c r="AH34" i="15"/>
  <c r="AH191" i="15"/>
  <c r="AH58" i="15"/>
  <c r="AH56" i="15"/>
  <c r="AH65" i="15"/>
  <c r="AH132" i="15"/>
  <c r="AH139" i="15"/>
  <c r="AH80" i="15"/>
  <c r="AH74" i="15"/>
  <c r="AH72" i="15"/>
  <c r="AH81" i="15"/>
  <c r="AH164" i="15"/>
  <c r="AH171" i="15"/>
  <c r="AH205" i="15"/>
  <c r="AH138" i="15"/>
  <c r="AH120" i="15"/>
  <c r="AH129" i="15"/>
  <c r="AH11" i="15"/>
  <c r="AH62" i="15"/>
  <c r="AH126" i="15"/>
  <c r="AH190" i="15"/>
  <c r="AH104" i="15"/>
  <c r="AH189" i="15"/>
  <c r="AH14" i="15"/>
  <c r="AH113" i="15"/>
  <c r="AH198" i="15"/>
  <c r="AH57" i="15"/>
  <c r="AH64" i="15"/>
  <c r="AH112" i="15"/>
  <c r="AH127" i="15"/>
  <c r="AH144" i="15"/>
  <c r="AH118" i="15"/>
  <c r="AH38" i="15"/>
  <c r="AH82" i="15"/>
  <c r="AH146" i="15"/>
  <c r="AH45" i="15"/>
  <c r="AH131" i="15"/>
  <c r="AH211" i="15"/>
  <c r="AH55" i="15"/>
  <c r="AH140" i="15"/>
  <c r="AH111" i="15"/>
  <c r="AH117" i="15"/>
  <c r="AH19" i="15"/>
  <c r="AH15" i="15"/>
  <c r="AH86" i="15"/>
  <c r="AH106" i="15"/>
  <c r="AH93" i="15"/>
  <c r="AH103" i="15"/>
  <c r="AH204" i="15"/>
  <c r="AH209" i="15"/>
  <c r="AH84" i="15"/>
  <c r="AH59" i="15"/>
  <c r="AH116" i="15"/>
  <c r="AH122" i="15"/>
  <c r="AH99" i="15"/>
  <c r="AH108" i="15"/>
  <c r="AH212" i="15"/>
  <c r="AH105" i="15"/>
  <c r="AH101" i="15"/>
  <c r="AH134" i="15"/>
  <c r="AH115" i="15"/>
  <c r="AH124" i="15"/>
  <c r="AH169" i="15"/>
  <c r="AH170" i="15"/>
  <c r="AH163" i="15"/>
  <c r="AH172" i="15"/>
  <c r="AH176" i="15"/>
  <c r="AH32" i="15"/>
  <c r="AH78" i="15"/>
  <c r="AH142" i="15"/>
  <c r="AH39" i="15"/>
  <c r="AH125" i="15"/>
  <c r="AH207" i="15"/>
  <c r="AH49" i="15"/>
  <c r="AH135" i="15"/>
  <c r="AH100" i="15"/>
  <c r="AH107" i="15"/>
  <c r="AH197" i="15"/>
  <c r="AH208" i="15"/>
  <c r="AH200" i="15"/>
  <c r="AH17" i="15"/>
  <c r="AH31" i="15"/>
  <c r="AH98" i="15"/>
  <c r="AH162" i="15"/>
  <c r="AH67" i="15"/>
  <c r="AH152" i="15"/>
  <c r="AH76" i="15"/>
  <c r="AH161" i="15"/>
  <c r="AH153" i="15"/>
  <c r="AH160" i="15"/>
  <c r="AH165" i="15"/>
  <c r="AH36" i="15"/>
  <c r="AH102" i="15"/>
  <c r="AH150" i="15"/>
  <c r="AH136" i="15"/>
  <c r="AH145" i="15"/>
  <c r="AH73" i="15"/>
  <c r="AH154" i="15"/>
  <c r="AH141" i="15"/>
  <c r="AH151" i="15"/>
  <c r="AH159" i="15"/>
  <c r="AH166" i="15"/>
  <c r="AH157" i="15"/>
  <c r="AH167" i="15"/>
  <c r="AH20" i="15"/>
  <c r="AH28" i="15"/>
  <c r="AH203" i="15"/>
  <c r="AH44" i="15"/>
  <c r="AH210" i="15"/>
  <c r="AH89" i="15"/>
  <c r="AH96" i="15"/>
  <c r="AH213" i="15"/>
  <c r="AH214" i="15"/>
  <c r="AH215" i="15"/>
  <c r="AH216" i="15"/>
  <c r="AH217" i="15"/>
  <c r="AH218" i="15"/>
  <c r="AH219" i="15"/>
  <c r="AH220" i="15"/>
  <c r="AH221" i="15"/>
  <c r="AH222" i="15"/>
  <c r="AH223" i="15"/>
  <c r="AH224" i="15"/>
  <c r="AH225" i="15"/>
  <c r="AH226" i="15"/>
  <c r="AH227" i="15"/>
  <c r="AH228" i="15"/>
  <c r="AH229" i="15"/>
  <c r="AH230" i="15"/>
  <c r="AH231" i="15"/>
  <c r="AH232" i="15"/>
  <c r="AH233" i="15"/>
  <c r="AH234" i="15"/>
  <c r="AH235" i="15"/>
  <c r="AH236" i="15"/>
  <c r="AH237" i="15"/>
  <c r="AH238" i="15"/>
  <c r="AH239" i="15"/>
  <c r="AH240" i="15"/>
  <c r="AH241" i="15"/>
  <c r="AH242" i="15"/>
  <c r="AH243" i="15"/>
  <c r="AH244" i="15"/>
  <c r="AH245" i="15"/>
  <c r="AH246" i="15"/>
  <c r="AH247" i="15"/>
  <c r="AI13" i="15"/>
  <c r="AI25" i="15"/>
  <c r="AI41" i="15"/>
  <c r="AI57" i="15"/>
  <c r="AI73" i="15"/>
  <c r="AI89" i="15"/>
  <c r="AI105" i="15"/>
  <c r="AI121" i="15"/>
  <c r="AI137" i="15"/>
  <c r="AI153" i="15"/>
  <c r="AI169" i="15"/>
  <c r="AI185" i="15"/>
  <c r="AI201" i="15"/>
  <c r="AI15" i="15"/>
  <c r="AI31" i="15"/>
  <c r="AI47" i="15"/>
  <c r="AI63" i="15"/>
  <c r="AI79" i="15"/>
  <c r="AI95" i="15"/>
  <c r="AI111" i="15"/>
  <c r="AI127" i="15"/>
  <c r="AI143" i="15"/>
  <c r="AI159" i="15"/>
  <c r="AI175" i="15"/>
  <c r="AI191" i="15"/>
  <c r="AI207" i="15"/>
  <c r="AI18" i="15"/>
  <c r="AI50" i="15"/>
  <c r="AI82" i="15"/>
  <c r="AI114" i="15"/>
  <c r="AI146" i="15"/>
  <c r="AI178" i="15"/>
  <c r="AI210" i="15"/>
  <c r="AI16" i="15"/>
  <c r="AI48" i="15"/>
  <c r="AI80" i="15"/>
  <c r="AI112" i="15"/>
  <c r="AI144" i="15"/>
  <c r="AI176" i="15"/>
  <c r="AI208" i="15"/>
  <c r="AI10" i="15"/>
  <c r="AI60" i="15"/>
  <c r="AI124" i="15"/>
  <c r="AI188" i="15"/>
  <c r="AI54" i="15"/>
  <c r="AI118" i="15"/>
  <c r="AI182" i="15"/>
  <c r="AI78" i="15"/>
  <c r="AI206" i="15"/>
  <c r="AI132" i="15"/>
  <c r="AI84" i="15"/>
  <c r="AI62" i="15"/>
  <c r="AI94" i="15"/>
  <c r="AI180" i="15"/>
  <c r="AI198" i="15"/>
  <c r="AI110" i="15"/>
  <c r="AI36" i="15"/>
  <c r="AI148" i="15"/>
  <c r="AI30" i="15"/>
  <c r="AI196" i="15"/>
  <c r="AI190" i="15"/>
  <c r="AI29" i="15"/>
  <c r="AI45" i="15"/>
  <c r="AI61" i="15"/>
  <c r="AI77" i="15"/>
  <c r="AI93" i="15"/>
  <c r="AI109" i="15"/>
  <c r="AI125" i="15"/>
  <c r="AI141" i="15"/>
  <c r="AI157" i="15"/>
  <c r="AI173" i="15"/>
  <c r="AI189" i="15"/>
  <c r="AI205" i="15"/>
  <c r="AI19" i="15"/>
  <c r="AI35" i="15"/>
  <c r="AI51" i="15"/>
  <c r="AI67" i="15"/>
  <c r="AI83" i="15"/>
  <c r="AI99" i="15"/>
  <c r="AI115" i="15"/>
  <c r="AI131" i="15"/>
  <c r="AI147" i="15"/>
  <c r="AI163" i="15"/>
  <c r="AI179" i="15"/>
  <c r="AI195" i="15"/>
  <c r="AI211" i="15"/>
  <c r="AI26" i="15"/>
  <c r="AI58" i="15"/>
  <c r="AI90" i="15"/>
  <c r="AI122" i="15"/>
  <c r="AI154" i="15"/>
  <c r="AI186" i="15"/>
  <c r="AI24" i="15"/>
  <c r="AI56" i="15"/>
  <c r="AI88" i="15"/>
  <c r="AI120" i="15"/>
  <c r="AI152" i="15"/>
  <c r="AI184" i="15"/>
  <c r="AI12" i="15"/>
  <c r="AI76" i="15"/>
  <c r="AI140" i="15"/>
  <c r="AI204" i="15"/>
  <c r="AI70" i="15"/>
  <c r="AI17" i="15"/>
  <c r="AI33" i="15"/>
  <c r="AI49" i="15"/>
  <c r="AI65" i="15"/>
  <c r="AI81" i="15"/>
  <c r="AI97" i="15"/>
  <c r="AI113" i="15"/>
  <c r="AI129" i="15"/>
  <c r="AI145" i="15"/>
  <c r="AI161" i="15"/>
  <c r="AI177" i="15"/>
  <c r="AI193" i="15"/>
  <c r="AI209" i="15"/>
  <c r="AI23" i="15"/>
  <c r="AI39" i="15"/>
  <c r="AI55" i="15"/>
  <c r="AI71" i="15"/>
  <c r="AI87" i="15"/>
  <c r="AI103" i="15"/>
  <c r="AI119" i="15"/>
  <c r="AI135" i="15"/>
  <c r="AI151" i="15"/>
  <c r="AI167" i="15"/>
  <c r="AI183" i="15"/>
  <c r="AI199" i="15"/>
  <c r="AI34" i="15"/>
  <c r="AI66" i="15"/>
  <c r="AI98" i="15"/>
  <c r="AI130" i="15"/>
  <c r="AI162" i="15"/>
  <c r="AI194" i="15"/>
  <c r="AI32" i="15"/>
  <c r="AI64" i="15"/>
  <c r="AI96" i="15"/>
  <c r="AI128" i="15"/>
  <c r="AI160" i="15"/>
  <c r="AI192" i="15"/>
  <c r="AI28" i="15"/>
  <c r="AI92" i="15"/>
  <c r="AI156" i="15"/>
  <c r="AI22" i="15"/>
  <c r="AI86" i="15"/>
  <c r="AI150" i="15"/>
  <c r="AI14" i="15"/>
  <c r="AI142" i="15"/>
  <c r="AI21" i="15"/>
  <c r="AI37" i="15"/>
  <c r="AI53" i="15"/>
  <c r="AI69" i="15"/>
  <c r="AI85" i="15"/>
  <c r="AI101" i="15"/>
  <c r="AI117" i="15"/>
  <c r="AI133" i="15"/>
  <c r="AI149" i="15"/>
  <c r="AI165" i="15"/>
  <c r="AI181" i="15"/>
  <c r="AI197" i="15"/>
  <c r="AI213" i="15"/>
  <c r="AI11" i="15"/>
  <c r="AI27" i="15"/>
  <c r="AI43" i="15"/>
  <c r="AI59" i="15"/>
  <c r="AI75" i="15"/>
  <c r="AI91" i="15"/>
  <c r="AI107" i="15"/>
  <c r="AI123" i="15"/>
  <c r="AI139" i="15"/>
  <c r="AI155" i="15"/>
  <c r="AI171" i="15"/>
  <c r="AI187" i="15"/>
  <c r="AI203" i="15"/>
  <c r="AI42" i="15"/>
  <c r="AI74" i="15"/>
  <c r="AI106" i="15"/>
  <c r="AI138" i="15"/>
  <c r="AI170" i="15"/>
  <c r="AI202" i="15"/>
  <c r="AI40" i="15"/>
  <c r="AI72" i="15"/>
  <c r="AI104" i="15"/>
  <c r="AI136" i="15"/>
  <c r="AI168" i="15"/>
  <c r="AI200" i="15"/>
  <c r="AI44" i="15"/>
  <c r="AI108" i="15"/>
  <c r="AI172" i="15"/>
  <c r="AI38" i="15"/>
  <c r="AI102" i="15"/>
  <c r="AI166" i="15"/>
  <c r="AI46" i="15"/>
  <c r="AI174" i="15"/>
  <c r="AI100" i="15"/>
  <c r="AI20" i="15"/>
  <c r="AI52" i="15"/>
  <c r="AI134" i="15"/>
  <c r="AI164" i="15"/>
  <c r="AI126" i="15"/>
  <c r="AI116" i="15"/>
  <c r="AI68" i="15"/>
  <c r="AI212" i="15"/>
  <c r="AI158" i="15"/>
  <c r="AI214" i="15"/>
  <c r="AI215" i="15"/>
  <c r="AI216" i="15"/>
  <c r="AI217" i="15"/>
  <c r="AI218" i="15"/>
  <c r="AI219" i="15"/>
  <c r="AI220" i="15"/>
  <c r="AI221" i="15"/>
  <c r="AI222" i="15"/>
  <c r="AI223" i="15"/>
  <c r="AI224" i="15"/>
  <c r="AI225" i="15"/>
  <c r="AI226" i="15"/>
  <c r="AI227" i="15"/>
  <c r="AI228" i="15"/>
  <c r="AI229" i="15"/>
  <c r="AI230" i="15"/>
  <c r="AI231" i="15"/>
  <c r="AI232" i="15"/>
  <c r="AI233" i="15"/>
  <c r="AI234" i="15"/>
  <c r="AI235" i="15"/>
  <c r="AI236" i="15"/>
  <c r="AI237" i="15"/>
  <c r="AI238" i="15"/>
  <c r="AI239" i="15"/>
  <c r="AI240" i="15"/>
  <c r="AI241" i="15"/>
  <c r="AI242" i="15"/>
  <c r="AI243" i="15"/>
  <c r="AI244" i="15"/>
  <c r="AI245" i="15"/>
  <c r="AI246" i="15"/>
  <c r="AI247" i="15"/>
  <c r="AE16" i="15"/>
  <c r="AE32" i="15"/>
  <c r="AE48" i="15"/>
  <c r="AE64" i="15"/>
  <c r="AE80" i="15"/>
  <c r="AE96" i="15"/>
  <c r="AE112" i="15"/>
  <c r="AE128" i="15"/>
  <c r="AE20" i="15"/>
  <c r="AE36" i="15"/>
  <c r="AE52" i="15"/>
  <c r="AE68" i="15"/>
  <c r="AE84" i="15"/>
  <c r="AE100" i="15"/>
  <c r="AE116" i="15"/>
  <c r="AE132" i="15"/>
  <c r="AE12" i="15"/>
  <c r="AE28" i="15"/>
  <c r="AE44" i="15"/>
  <c r="AE60" i="15"/>
  <c r="AE76" i="15"/>
  <c r="AE92" i="15"/>
  <c r="AE108" i="15"/>
  <c r="AE124" i="15"/>
  <c r="AE72" i="15"/>
  <c r="AE136" i="15"/>
  <c r="AE152" i="15"/>
  <c r="AE168" i="15"/>
  <c r="AE184" i="15"/>
  <c r="AE200" i="15"/>
  <c r="AE11" i="15"/>
  <c r="AE27" i="15"/>
  <c r="AE43" i="15"/>
  <c r="AE59" i="15"/>
  <c r="AE75" i="15"/>
  <c r="AE91" i="15"/>
  <c r="AE107" i="15"/>
  <c r="AE123" i="15"/>
  <c r="AE139" i="15"/>
  <c r="AE155" i="15"/>
  <c r="AE171" i="15"/>
  <c r="AE187" i="15"/>
  <c r="AE203" i="15"/>
  <c r="AE121" i="15"/>
  <c r="AE42" i="15"/>
  <c r="AE114" i="15"/>
  <c r="AE178" i="15"/>
  <c r="AE29" i="15"/>
  <c r="AE93" i="15"/>
  <c r="AE165" i="15"/>
  <c r="AE22" i="15"/>
  <c r="AE54" i="15"/>
  <c r="AE86" i="15"/>
  <c r="AE118" i="15"/>
  <c r="AE150" i="15"/>
  <c r="AE182" i="15"/>
  <c r="AE41" i="15"/>
  <c r="AE81" i="15"/>
  <c r="AE129" i="15"/>
  <c r="AE169" i="15"/>
  <c r="AE209" i="15"/>
  <c r="AE50" i="15"/>
  <c r="AE106" i="15"/>
  <c r="AE170" i="15"/>
  <c r="AE21" i="15"/>
  <c r="AE85" i="15"/>
  <c r="AE141" i="15"/>
  <c r="AE197" i="15"/>
  <c r="AE24" i="15"/>
  <c r="AE88" i="15"/>
  <c r="AE140" i="15"/>
  <c r="AE156" i="15"/>
  <c r="AE172" i="15"/>
  <c r="AE188" i="15"/>
  <c r="AE204" i="15"/>
  <c r="AE15" i="15"/>
  <c r="AE31" i="15"/>
  <c r="AE47" i="15"/>
  <c r="AE63" i="15"/>
  <c r="AE79" i="15"/>
  <c r="AE95" i="15"/>
  <c r="AE111" i="15"/>
  <c r="AE127" i="15"/>
  <c r="AE143" i="15"/>
  <c r="AE159" i="15"/>
  <c r="AE175" i="15"/>
  <c r="AE191" i="15"/>
  <c r="AE207" i="15"/>
  <c r="AE17" i="15"/>
  <c r="AE153" i="15"/>
  <c r="AE58" i="15"/>
  <c r="AE130" i="15"/>
  <c r="AE194" i="15"/>
  <c r="AE45" i="15"/>
  <c r="AE117" i="15"/>
  <c r="AE181" i="15"/>
  <c r="AE30" i="15"/>
  <c r="AE62" i="15"/>
  <c r="AE94" i="15"/>
  <c r="AE126" i="15"/>
  <c r="AE158" i="15"/>
  <c r="AE190" i="15"/>
  <c r="AE10" i="15"/>
  <c r="AE49" i="15"/>
  <c r="AE97" i="15"/>
  <c r="AE137" i="15"/>
  <c r="AE177" i="15"/>
  <c r="AE66" i="15"/>
  <c r="AE122" i="15"/>
  <c r="AE186" i="15"/>
  <c r="AE37" i="15"/>
  <c r="AE101" i="15"/>
  <c r="AE157" i="15"/>
  <c r="AE40" i="15"/>
  <c r="AE104" i="15"/>
  <c r="AE144" i="15"/>
  <c r="AE160" i="15"/>
  <c r="AE176" i="15"/>
  <c r="AE192" i="15"/>
  <c r="AE208" i="15"/>
  <c r="AE19" i="15"/>
  <c r="AE35" i="15"/>
  <c r="AE51" i="15"/>
  <c r="AE67" i="15"/>
  <c r="AE83" i="15"/>
  <c r="AE99" i="15"/>
  <c r="AE115" i="15"/>
  <c r="AE131" i="15"/>
  <c r="AE147" i="15"/>
  <c r="AE163" i="15"/>
  <c r="AE179" i="15"/>
  <c r="AE195" i="15"/>
  <c r="AE211" i="15"/>
  <c r="AE57" i="15"/>
  <c r="AE185" i="15"/>
  <c r="AE82" i="15"/>
  <c r="AE146" i="15"/>
  <c r="AE210" i="15"/>
  <c r="AE61" i="15"/>
  <c r="AE133" i="15"/>
  <c r="AE205" i="15"/>
  <c r="AE38" i="15"/>
  <c r="AE70" i="15"/>
  <c r="AE102" i="15"/>
  <c r="AE134" i="15"/>
  <c r="AE166" i="15"/>
  <c r="AE198" i="15"/>
  <c r="AE25" i="15"/>
  <c r="AE65" i="15"/>
  <c r="AE105" i="15"/>
  <c r="AE145" i="15"/>
  <c r="AE193" i="15"/>
  <c r="AE18" i="15"/>
  <c r="AE74" i="15"/>
  <c r="AE138" i="15"/>
  <c r="AE202" i="15"/>
  <c r="AE53" i="15"/>
  <c r="AE109" i="15"/>
  <c r="AE173" i="15"/>
  <c r="AE56" i="15"/>
  <c r="AE120" i="15"/>
  <c r="AE148" i="15"/>
  <c r="AE164" i="15"/>
  <c r="AE180" i="15"/>
  <c r="AE196" i="15"/>
  <c r="AE212" i="15"/>
  <c r="AE23" i="15"/>
  <c r="AE39" i="15"/>
  <c r="AE55" i="15"/>
  <c r="AE71" i="15"/>
  <c r="AE87" i="15"/>
  <c r="AE103" i="15"/>
  <c r="AE119" i="15"/>
  <c r="AE135" i="15"/>
  <c r="AE151" i="15"/>
  <c r="AE167" i="15"/>
  <c r="AE183" i="15"/>
  <c r="AE199" i="15"/>
  <c r="AE89" i="15"/>
  <c r="AE26" i="15"/>
  <c r="AE98" i="15"/>
  <c r="AE162" i="15"/>
  <c r="AE13" i="15"/>
  <c r="AE77" i="15"/>
  <c r="AE149" i="15"/>
  <c r="AE14" i="15"/>
  <c r="AE46" i="15"/>
  <c r="AE78" i="15"/>
  <c r="AE110" i="15"/>
  <c r="AE142" i="15"/>
  <c r="AE174" i="15"/>
  <c r="AE206" i="15"/>
  <c r="AE33" i="15"/>
  <c r="AE73" i="15"/>
  <c r="AE113" i="15"/>
  <c r="AE161" i="15"/>
  <c r="AE201" i="15"/>
  <c r="AE34" i="15"/>
  <c r="AE90" i="15"/>
  <c r="AE154" i="15"/>
  <c r="AE69" i="15"/>
  <c r="AE125" i="15"/>
  <c r="AE189" i="15"/>
  <c r="R126" i="15"/>
  <c r="R143" i="15"/>
  <c r="R127" i="15"/>
  <c r="R112" i="15"/>
  <c r="R55" i="15"/>
  <c r="R193" i="15"/>
  <c r="R104" i="15"/>
  <c r="R41" i="15"/>
  <c r="R50" i="15"/>
  <c r="R76" i="15"/>
  <c r="R116" i="15"/>
  <c r="R130" i="15"/>
  <c r="R198" i="15"/>
  <c r="R203" i="15"/>
  <c r="R202" i="15"/>
  <c r="R14" i="15"/>
  <c r="R31" i="15"/>
  <c r="R74" i="15"/>
  <c r="R171" i="15"/>
  <c r="R144" i="15"/>
  <c r="R164" i="15"/>
  <c r="R194" i="15"/>
  <c r="R212" i="15"/>
  <c r="R105" i="15"/>
  <c r="R204" i="15"/>
  <c r="R137" i="15"/>
  <c r="R73" i="15"/>
  <c r="R103" i="15"/>
  <c r="R119" i="15"/>
  <c r="R91" i="15"/>
  <c r="R158" i="15"/>
  <c r="R165" i="15"/>
  <c r="R205" i="15"/>
  <c r="R209" i="15"/>
  <c r="R98" i="15"/>
  <c r="R101" i="15"/>
  <c r="R19" i="15"/>
  <c r="R29" i="15"/>
  <c r="R20" i="15"/>
  <c r="R181" i="15"/>
  <c r="R107" i="15"/>
  <c r="R192" i="15"/>
  <c r="R191" i="15"/>
  <c r="R153" i="15"/>
  <c r="R155" i="15"/>
  <c r="R27" i="15"/>
  <c r="R161" i="15"/>
  <c r="R79" i="15"/>
  <c r="R100" i="15"/>
  <c r="R184" i="15"/>
  <c r="R159" i="15"/>
  <c r="R148" i="15"/>
  <c r="R190" i="15"/>
  <c r="R92" i="15"/>
  <c r="R75" i="15"/>
  <c r="R125" i="15"/>
  <c r="R206" i="15"/>
  <c r="R133" i="15"/>
  <c r="R80" i="15"/>
  <c r="R38" i="15"/>
  <c r="R18" i="15"/>
  <c r="R57" i="15"/>
  <c r="R162" i="15"/>
  <c r="R108" i="15"/>
  <c r="R84" i="15"/>
  <c r="R12" i="15"/>
  <c r="R123" i="15"/>
  <c r="R60" i="15"/>
  <c r="R117" i="15"/>
  <c r="R58" i="15"/>
  <c r="R90" i="15"/>
  <c r="R99" i="15"/>
  <c r="R69" i="15"/>
  <c r="R26" i="15"/>
  <c r="R128" i="15"/>
  <c r="R82" i="15"/>
  <c r="R146" i="15"/>
  <c r="R17" i="15"/>
  <c r="R129" i="15"/>
  <c r="R111" i="15"/>
  <c r="R22" i="15"/>
  <c r="R81" i="15"/>
  <c r="R54" i="15"/>
  <c r="R118" i="15"/>
  <c r="R149" i="15"/>
  <c r="R34" i="15"/>
  <c r="R70" i="15"/>
  <c r="R106" i="15"/>
  <c r="R135" i="15"/>
  <c r="R102" i="15"/>
  <c r="R68" i="15"/>
  <c r="R11" i="15"/>
  <c r="R89" i="15"/>
  <c r="R51" i="15"/>
  <c r="R115" i="15"/>
  <c r="R13" i="15"/>
  <c r="R87" i="15"/>
  <c r="R25" i="15"/>
  <c r="R86" i="15"/>
  <c r="R113" i="15"/>
  <c r="R210" i="15"/>
  <c r="R139" i="15"/>
  <c r="R85" i="15"/>
  <c r="R48" i="15"/>
  <c r="R195" i="15"/>
  <c r="R186" i="15"/>
  <c r="R199" i="15"/>
  <c r="R157" i="15"/>
  <c r="R45" i="15"/>
  <c r="R121" i="15"/>
  <c r="R138" i="15"/>
  <c r="R52" i="15"/>
  <c r="R176" i="15"/>
  <c r="R44" i="15"/>
  <c r="R179" i="15"/>
  <c r="R173" i="15"/>
  <c r="R94" i="15"/>
  <c r="R200" i="15"/>
  <c r="R185" i="15"/>
  <c r="R167" i="15"/>
  <c r="R131" i="15"/>
  <c r="R124" i="15"/>
  <c r="R168" i="15"/>
  <c r="R95" i="15"/>
  <c r="R77" i="15"/>
  <c r="R78" i="15"/>
  <c r="R170" i="15"/>
  <c r="R21" i="15"/>
  <c r="R37" i="15"/>
  <c r="R24" i="15"/>
  <c r="R40" i="15"/>
  <c r="R42" i="15"/>
  <c r="R96" i="15"/>
  <c r="R56" i="15"/>
  <c r="R46" i="15"/>
  <c r="R33" i="15"/>
  <c r="R63" i="15"/>
  <c r="R163" i="15"/>
  <c r="R174" i="15"/>
  <c r="R88" i="15"/>
  <c r="R178" i="15"/>
  <c r="R156" i="15"/>
  <c r="R141" i="15"/>
  <c r="R150" i="15"/>
  <c r="R49" i="15"/>
  <c r="R23" i="15"/>
  <c r="R10" i="15"/>
  <c r="R66" i="15"/>
  <c r="R134" i="15"/>
  <c r="R67" i="15"/>
  <c r="R47" i="15"/>
  <c r="R213" i="15"/>
  <c r="R132" i="15"/>
  <c r="R43" i="15"/>
  <c r="R145" i="15"/>
  <c r="R36" i="15"/>
  <c r="R197" i="15"/>
  <c r="R207" i="15"/>
  <c r="R109" i="15"/>
  <c r="R136" i="15"/>
  <c r="R189" i="15"/>
  <c r="R152" i="15"/>
  <c r="R147" i="15"/>
  <c r="R201" i="15"/>
  <c r="R183" i="15"/>
  <c r="R142" i="15"/>
  <c r="R140" i="15"/>
  <c r="R166" i="15"/>
  <c r="R15" i="15"/>
  <c r="R65" i="15"/>
  <c r="R64" i="15"/>
  <c r="R187" i="15"/>
  <c r="R172" i="15"/>
  <c r="R110" i="15"/>
  <c r="R196" i="15"/>
  <c r="R28" i="15"/>
  <c r="R160" i="15"/>
  <c r="R62" i="15"/>
  <c r="R188" i="15"/>
  <c r="R211" i="15"/>
  <c r="R35" i="15"/>
  <c r="R83" i="15"/>
  <c r="R61" i="15"/>
  <c r="R180" i="15"/>
  <c r="R175" i="15"/>
  <c r="R53" i="15"/>
  <c r="R169" i="15"/>
  <c r="R72" i="15"/>
  <c r="R208" i="15"/>
  <c r="R114" i="15"/>
  <c r="R177" i="15"/>
  <c r="R120" i="15"/>
  <c r="R97" i="15"/>
  <c r="R30" i="15"/>
  <c r="R93" i="15"/>
  <c r="R16" i="15"/>
  <c r="R32" i="15"/>
  <c r="R182" i="15"/>
  <c r="R151" i="15"/>
  <c r="R39" i="15"/>
  <c r="R59" i="15"/>
  <c r="R122" i="15"/>
  <c r="R71" i="15"/>
  <c r="R154" i="15"/>
  <c r="AE213" i="15"/>
  <c r="AE214" i="15"/>
  <c r="R214" i="15"/>
  <c r="AE215" i="15"/>
  <c r="R215" i="15"/>
  <c r="AE216" i="15"/>
  <c r="R216" i="15"/>
  <c r="AE217" i="15"/>
  <c r="R217" i="15"/>
  <c r="AE218" i="15"/>
  <c r="R218" i="15"/>
  <c r="AE219" i="15"/>
  <c r="R219" i="15"/>
  <c r="R220" i="15"/>
  <c r="AE220" i="15"/>
  <c r="AE221" i="15"/>
  <c r="R221" i="15"/>
  <c r="AE222" i="15"/>
  <c r="R222" i="15"/>
  <c r="AE223" i="15"/>
  <c r="R223" i="15"/>
  <c r="AE224" i="15"/>
  <c r="R224" i="15"/>
  <c r="R225" i="15"/>
  <c r="AE225" i="15"/>
  <c r="R226" i="15"/>
  <c r="AE226" i="15"/>
  <c r="AE227" i="15"/>
  <c r="R227" i="15"/>
  <c r="AE228" i="15"/>
  <c r="R228" i="15"/>
  <c r="AE229" i="15"/>
  <c r="R229" i="15"/>
  <c r="AE230" i="15"/>
  <c r="R230" i="15"/>
  <c r="AE231" i="15"/>
  <c r="R231" i="15"/>
  <c r="AE232" i="15"/>
  <c r="R232" i="15"/>
  <c r="AE233" i="15"/>
  <c r="R233" i="15"/>
  <c r="AE234" i="15"/>
  <c r="R234" i="15"/>
  <c r="AE235" i="15"/>
  <c r="R235" i="15"/>
  <c r="AE236" i="15"/>
  <c r="R236" i="15"/>
  <c r="AE237" i="15"/>
  <c r="R237" i="15"/>
  <c r="AE238" i="15"/>
  <c r="R238" i="15"/>
  <c r="AE239" i="15"/>
  <c r="R239" i="15"/>
  <c r="AE240" i="15"/>
  <c r="R240" i="15"/>
  <c r="AE241" i="15"/>
  <c r="R241" i="15"/>
  <c r="AE242" i="15"/>
  <c r="R242" i="15"/>
  <c r="AE243" i="15"/>
  <c r="R243" i="15"/>
  <c r="AE244" i="15"/>
  <c r="R244" i="15"/>
  <c r="AE245" i="15"/>
  <c r="R245" i="15"/>
  <c r="AE246" i="15"/>
  <c r="R246" i="15"/>
  <c r="AE247" i="15"/>
  <c r="R247" i="15"/>
  <c r="AF27" i="15" l="1"/>
  <c r="AF132" i="15"/>
  <c r="AF67" i="15"/>
  <c r="AF87" i="15"/>
  <c r="AF12" i="15"/>
  <c r="AF148" i="15"/>
  <c r="AF86" i="15"/>
  <c r="AF21" i="15"/>
  <c r="AF57" i="15"/>
  <c r="AF195" i="15"/>
  <c r="AF84" i="15"/>
  <c r="AF80" i="15"/>
  <c r="AF161" i="15"/>
  <c r="AF202" i="15"/>
  <c r="AF160" i="15"/>
  <c r="AF205" i="15"/>
  <c r="AF60" i="15"/>
  <c r="AF165" i="15"/>
  <c r="AG233" i="15"/>
  <c r="AG217" i="15"/>
  <c r="AF138" i="15"/>
  <c r="AF41" i="15"/>
  <c r="AG17" i="15"/>
  <c r="AF169" i="15"/>
  <c r="AG241" i="15"/>
  <c r="AG204" i="15"/>
  <c r="AG247" i="15"/>
  <c r="AG239" i="15"/>
  <c r="AG229" i="15"/>
  <c r="AG213" i="15"/>
  <c r="AG55" i="15"/>
  <c r="AG54" i="15"/>
  <c r="AG245" i="15"/>
  <c r="AG237" i="15"/>
  <c r="AG225" i="15"/>
  <c r="AG209" i="15"/>
  <c r="AG113" i="15"/>
  <c r="AG133" i="15"/>
  <c r="AG243" i="15"/>
  <c r="AG235" i="15"/>
  <c r="AG221" i="15"/>
  <c r="AG161" i="15"/>
  <c r="AG117" i="15"/>
  <c r="AG119" i="15"/>
  <c r="AG244" i="15"/>
  <c r="AG240" i="15"/>
  <c r="AG236" i="15"/>
  <c r="AG232" i="15"/>
  <c r="AG228" i="15"/>
  <c r="AG224" i="15"/>
  <c r="AG220" i="15"/>
  <c r="AG216" i="15"/>
  <c r="AG212" i="15"/>
  <c r="AG53" i="15"/>
  <c r="AG160" i="15"/>
  <c r="AG45" i="15"/>
  <c r="AG27" i="15"/>
  <c r="AG147" i="15"/>
  <c r="AG44" i="15"/>
  <c r="AG188" i="15"/>
  <c r="AG129" i="15"/>
  <c r="AG66" i="15"/>
  <c r="AG123" i="15"/>
  <c r="AG231" i="15"/>
  <c r="AG227" i="15"/>
  <c r="AG223" i="15"/>
  <c r="AG219" i="15"/>
  <c r="AG215" i="15"/>
  <c r="AG211" i="15"/>
  <c r="AG173" i="15"/>
  <c r="AG165" i="15"/>
  <c r="AG125" i="15"/>
  <c r="AG198" i="15"/>
  <c r="AG39" i="15"/>
  <c r="AG176" i="15"/>
  <c r="AG21" i="15"/>
  <c r="AG60" i="15"/>
  <c r="AG11" i="15"/>
  <c r="AG99" i="15"/>
  <c r="AG246" i="15"/>
  <c r="AG242" i="15"/>
  <c r="AG238" i="15"/>
  <c r="AG234" i="15"/>
  <c r="AG230" i="15"/>
  <c r="AG226" i="15"/>
  <c r="AG222" i="15"/>
  <c r="AG218" i="15"/>
  <c r="AG214" i="15"/>
  <c r="AG210" i="15"/>
  <c r="AG36" i="15"/>
  <c r="AG134" i="15"/>
  <c r="AG163" i="15"/>
  <c r="AG29" i="15"/>
  <c r="AG166" i="15"/>
  <c r="AG121" i="15"/>
  <c r="AG76" i="15"/>
  <c r="AG208" i="15"/>
  <c r="AG137" i="15"/>
  <c r="AG192" i="15"/>
  <c r="AG34" i="15"/>
  <c r="AG16" i="15"/>
  <c r="AG23" i="15"/>
  <c r="AG169" i="15"/>
  <c r="AG189" i="15"/>
  <c r="AG140" i="15"/>
  <c r="AG171" i="15"/>
  <c r="AG177" i="15"/>
  <c r="AG124" i="15"/>
  <c r="AG22" i="15"/>
  <c r="AG181" i="15"/>
  <c r="AG130" i="15"/>
  <c r="AG86" i="15"/>
  <c r="AG185" i="15"/>
  <c r="AG79" i="15"/>
  <c r="AG13" i="15"/>
  <c r="AG65" i="15"/>
  <c r="AG162" i="15"/>
  <c r="AG90" i="15"/>
  <c r="AG193" i="15"/>
  <c r="AG146" i="15"/>
  <c r="AG26" i="15"/>
  <c r="AG197" i="15"/>
  <c r="AG151" i="15"/>
  <c r="AG47" i="15"/>
  <c r="AG201" i="15"/>
  <c r="AG155" i="15"/>
  <c r="AG97" i="15"/>
  <c r="AG157" i="15"/>
  <c r="AG145" i="15"/>
  <c r="AG180" i="15"/>
  <c r="AG148" i="15"/>
  <c r="AG194" i="15"/>
  <c r="AG69" i="15"/>
  <c r="AG78" i="15"/>
  <c r="AG52" i="15"/>
  <c r="AG143" i="15"/>
  <c r="AG62" i="15"/>
  <c r="AG20" i="15"/>
  <c r="AG58" i="15"/>
  <c r="AG67" i="15"/>
  <c r="AG31" i="15"/>
  <c r="AG100" i="15"/>
  <c r="AG25" i="15"/>
  <c r="AG93" i="15"/>
  <c r="AG46" i="15"/>
  <c r="AG205" i="15"/>
  <c r="AG95" i="15"/>
  <c r="AG43" i="15"/>
  <c r="AG83" i="15"/>
  <c r="AG63" i="15"/>
  <c r="AG164" i="15"/>
  <c r="AG88" i="15"/>
  <c r="AG74" i="15"/>
  <c r="AG186" i="15"/>
  <c r="AG109" i="15"/>
  <c r="AG18" i="15"/>
  <c r="AG182" i="15"/>
  <c r="AG120" i="15"/>
  <c r="AG106" i="15"/>
  <c r="AG191" i="15"/>
  <c r="AG33" i="15"/>
  <c r="AG152" i="15"/>
  <c r="AG202" i="15"/>
  <c r="AG41" i="15"/>
  <c r="AG142" i="15"/>
  <c r="AG126" i="15"/>
  <c r="AG10" i="15"/>
  <c r="AG184" i="15"/>
  <c r="AG70" i="15"/>
  <c r="AG49" i="15"/>
  <c r="AG168" i="15"/>
  <c r="AG38" i="15"/>
  <c r="AG57" i="15"/>
  <c r="AG174" i="15"/>
  <c r="AG48" i="15"/>
  <c r="AG61" i="15"/>
  <c r="AG56" i="15"/>
  <c r="AG40" i="15"/>
  <c r="AG85" i="15"/>
  <c r="AG98" i="15"/>
  <c r="AG149" i="15"/>
  <c r="U247" i="15"/>
  <c r="V247" i="15" s="1"/>
  <c r="I248" i="15"/>
  <c r="P247" i="15"/>
  <c r="Q247" i="15" s="1"/>
  <c r="AG108" i="15"/>
  <c r="AG101" i="15"/>
  <c r="AG138" i="15"/>
  <c r="AG104" i="15"/>
  <c r="AG110" i="15"/>
  <c r="AG139" i="15"/>
  <c r="AG82" i="15"/>
  <c r="AG87" i="15"/>
  <c r="AG75" i="15"/>
  <c r="AG96" i="15"/>
  <c r="AG153" i="15"/>
  <c r="AG15" i="15"/>
  <c r="AG64" i="15"/>
  <c r="AG116" i="15"/>
  <c r="AG32" i="15"/>
  <c r="AG158" i="15"/>
  <c r="AG71" i="15"/>
  <c r="AG127" i="15"/>
  <c r="AG107" i="15"/>
  <c r="AG102" i="15"/>
  <c r="AG144" i="15"/>
  <c r="AG103" i="15"/>
  <c r="AG131" i="15"/>
  <c r="AG105" i="15"/>
  <c r="AG37" i="15"/>
  <c r="AG35" i="15"/>
  <c r="AG183" i="15"/>
  <c r="AG175" i="15"/>
  <c r="AG19" i="15"/>
  <c r="AG167" i="15"/>
  <c r="AG111" i="15"/>
  <c r="AG24" i="15"/>
  <c r="AG172" i="15"/>
  <c r="AG132" i="15"/>
  <c r="AG30" i="15"/>
  <c r="AG59" i="15"/>
  <c r="AG179" i="15"/>
  <c r="AG178" i="15"/>
  <c r="AG42" i="15"/>
  <c r="AG72" i="15"/>
  <c r="AG115" i="15"/>
  <c r="AG170" i="15"/>
  <c r="AG207" i="15"/>
  <c r="AG84" i="15"/>
  <c r="AG94" i="15"/>
  <c r="AG200" i="15"/>
  <c r="AG135" i="15"/>
  <c r="AG150" i="15"/>
  <c r="AG122" i="15"/>
  <c r="AG28" i="15"/>
  <c r="AG196" i="15"/>
  <c r="AG159" i="15"/>
  <c r="AG141" i="15"/>
  <c r="AG89" i="15"/>
  <c r="AG206" i="15"/>
  <c r="AG112" i="15"/>
  <c r="AG73" i="15"/>
  <c r="AG190" i="15"/>
  <c r="AG80" i="15"/>
  <c r="AG77" i="15"/>
  <c r="AG195" i="15"/>
  <c r="AG91" i="15"/>
  <c r="AG81" i="15"/>
  <c r="AG68" i="15"/>
  <c r="AG156" i="15"/>
  <c r="AG154" i="15"/>
  <c r="AG128" i="15"/>
  <c r="AG50" i="15"/>
  <c r="AG118" i="15"/>
  <c r="AG187" i="15"/>
  <c r="AG136" i="15"/>
  <c r="AG92" i="15"/>
  <c r="AG12" i="15"/>
  <c r="AG199" i="15"/>
  <c r="AG51" i="15"/>
  <c r="AG203" i="15"/>
  <c r="AG114" i="15"/>
  <c r="BD31" i="15"/>
  <c r="BD30" i="15"/>
  <c r="BD28" i="15"/>
  <c r="BD29" i="15"/>
  <c r="P248" i="15" l="1"/>
  <c r="Q248" i="15" s="1"/>
  <c r="U248" i="15"/>
  <c r="V248" i="15" s="1"/>
  <c r="I249" i="15"/>
  <c r="AG248" i="15"/>
  <c r="AF248" i="15"/>
  <c r="AH248" i="15"/>
  <c r="AI248" i="15"/>
  <c r="AE248" i="15"/>
  <c r="R248" i="15"/>
  <c r="P249" i="15" l="1"/>
  <c r="Q249" i="15" s="1"/>
  <c r="I250" i="15"/>
  <c r="U249" i="15"/>
  <c r="V249" i="15" s="1"/>
  <c r="AG249" i="15"/>
  <c r="AH249" i="15"/>
  <c r="AE249" i="15"/>
  <c r="AI249" i="15"/>
  <c r="R249" i="15"/>
  <c r="AF249" i="15"/>
  <c r="P250" i="15" l="1"/>
  <c r="Q250" i="15" s="1"/>
  <c r="AI250" i="15"/>
  <c r="AG250" i="15"/>
  <c r="U250" i="15"/>
  <c r="V250" i="15" s="1"/>
  <c r="I251" i="15"/>
  <c r="AE250" i="15"/>
  <c r="AF250" i="15"/>
  <c r="AH250" i="15"/>
  <c r="R250" i="15"/>
  <c r="AH251" i="15" l="1"/>
  <c r="AI251" i="15"/>
  <c r="AE251" i="15"/>
  <c r="AG251" i="15"/>
  <c r="AF251" i="15"/>
  <c r="R251" i="15"/>
  <c r="I252" i="15"/>
  <c r="U251" i="15"/>
  <c r="V251" i="15" s="1"/>
  <c r="P251" i="15"/>
  <c r="Q251" i="15" s="1"/>
  <c r="AF252" i="15" l="1"/>
  <c r="AH252" i="15"/>
  <c r="R252" i="15"/>
  <c r="I253" i="15"/>
  <c r="AE252" i="15"/>
  <c r="U252" i="15"/>
  <c r="V252" i="15" s="1"/>
  <c r="AG252" i="15"/>
  <c r="AI252" i="15"/>
  <c r="P252" i="15"/>
  <c r="Q252" i="15" s="1"/>
  <c r="AJ35" i="15"/>
  <c r="AJ34" i="15"/>
  <c r="AJ74" i="15"/>
  <c r="AJ57" i="15"/>
  <c r="AJ50" i="15"/>
  <c r="AJ54" i="15"/>
  <c r="AJ72" i="15"/>
  <c r="AJ60" i="15"/>
  <c r="AJ69" i="15"/>
  <c r="AJ44" i="15"/>
  <c r="AJ39" i="15"/>
  <c r="AJ41" i="15"/>
  <c r="AJ64" i="15"/>
  <c r="AJ63" i="15"/>
  <c r="AJ83" i="15"/>
  <c r="AJ52" i="15"/>
  <c r="AJ48" i="15"/>
  <c r="AJ38" i="15"/>
  <c r="AJ32" i="15"/>
  <c r="AJ66" i="15"/>
  <c r="AJ85" i="15"/>
  <c r="AJ82" i="15"/>
  <c r="AJ42" i="15"/>
  <c r="AJ47" i="15"/>
  <c r="AJ84" i="15"/>
  <c r="AJ91" i="15"/>
  <c r="AJ80" i="15"/>
  <c r="AJ62" i="15"/>
  <c r="AJ75" i="15"/>
  <c r="AJ87" i="15"/>
  <c r="AJ77" i="15"/>
  <c r="AJ76" i="15"/>
  <c r="AJ81" i="15"/>
  <c r="AJ53" i="15"/>
  <c r="AJ46" i="15"/>
  <c r="AJ36" i="15"/>
  <c r="AJ31" i="15"/>
  <c r="AJ73" i="15"/>
  <c r="AJ90" i="15"/>
  <c r="AJ45" i="15"/>
  <c r="AJ40" i="15"/>
  <c r="AJ43" i="15"/>
  <c r="AJ49" i="15"/>
  <c r="AJ86" i="15"/>
  <c r="AJ71" i="15"/>
  <c r="AJ89" i="15"/>
  <c r="AJ59" i="15"/>
  <c r="AJ65" i="15"/>
  <c r="AJ33" i="15"/>
  <c r="AJ37" i="15"/>
  <c r="AJ61" i="15"/>
  <c r="AJ88" i="15"/>
  <c r="AJ78" i="15"/>
  <c r="AJ51" i="15"/>
  <c r="AJ58" i="15"/>
  <c r="AJ68" i="15"/>
  <c r="AJ79" i="15"/>
  <c r="AJ56" i="15"/>
  <c r="AJ55" i="15"/>
  <c r="AJ67" i="15"/>
  <c r="AJ70" i="15"/>
  <c r="P253" i="15" l="1"/>
  <c r="Q253" i="15" s="1"/>
  <c r="I254" i="15"/>
  <c r="AH253" i="15"/>
  <c r="AF253" i="15"/>
  <c r="AI253" i="15"/>
  <c r="U253" i="15"/>
  <c r="V253" i="15" s="1"/>
  <c r="AE253" i="15"/>
  <c r="R253" i="15"/>
  <c r="AG253" i="15"/>
  <c r="AE254" i="15" l="1"/>
  <c r="U254" i="15"/>
  <c r="V254" i="15" s="1"/>
  <c r="I255" i="15"/>
  <c r="AI254" i="15"/>
  <c r="P254" i="15"/>
  <c r="Q254" i="15" s="1"/>
  <c r="AF254" i="15"/>
  <c r="AH254" i="15"/>
  <c r="R254" i="15"/>
  <c r="AG254" i="15"/>
  <c r="R255" i="15" l="1"/>
  <c r="BD27" i="15" s="1"/>
  <c r="P255" i="15"/>
  <c r="Q255" i="15" s="1"/>
  <c r="AT29" i="15" s="1"/>
  <c r="AT25" i="15" s="1"/>
  <c r="U255" i="15"/>
  <c r="V255" i="15" s="1"/>
  <c r="I256" i="15"/>
  <c r="AI255" i="15"/>
  <c r="AE255" i="15"/>
  <c r="AH255" i="15"/>
  <c r="AG255" i="15"/>
  <c r="AF255" i="15"/>
  <c r="AI256" i="15" l="1"/>
  <c r="P256" i="15"/>
  <c r="Q256" i="15" s="1"/>
  <c r="R256" i="15"/>
  <c r="U256" i="15"/>
  <c r="V256" i="15" s="1"/>
  <c r="AG256" i="15"/>
  <c r="AF256" i="15"/>
  <c r="AH256" i="15"/>
  <c r="AE256" i="15"/>
  <c r="I257" i="15"/>
  <c r="AN13" i="15"/>
  <c r="AO13" i="15" s="1"/>
  <c r="AN12" i="15"/>
  <c r="AO12" i="15" s="1"/>
  <c r="AN27" i="15"/>
  <c r="AO27" i="15" s="1"/>
  <c r="AN275" i="15"/>
  <c r="AO275" i="15" s="1"/>
  <c r="AN130" i="15"/>
  <c r="AO130" i="15" s="1"/>
  <c r="AN118" i="15"/>
  <c r="AO118" i="15" s="1"/>
  <c r="AN304" i="15"/>
  <c r="AO304" i="15" s="1"/>
  <c r="AN19" i="15"/>
  <c r="AO19" i="15" s="1"/>
  <c r="AN291" i="15"/>
  <c r="AO291" i="15" s="1"/>
  <c r="AN151" i="15"/>
  <c r="AO151" i="15" s="1"/>
  <c r="AN61" i="15"/>
  <c r="AO61" i="15" s="1"/>
  <c r="AN141" i="15"/>
  <c r="AO141" i="15" s="1"/>
  <c r="AN14" i="15"/>
  <c r="AO14" i="15" s="1"/>
  <c r="AN16" i="15"/>
  <c r="AO16" i="15" s="1"/>
  <c r="AN45" i="15"/>
  <c r="AO45" i="15" s="1"/>
  <c r="AN306" i="15"/>
  <c r="AO306" i="15" s="1"/>
  <c r="AN69" i="15"/>
  <c r="AO69" i="15" s="1"/>
  <c r="AN260" i="15"/>
  <c r="AO260" i="15" s="1"/>
  <c r="AN283" i="15"/>
  <c r="AO283" i="15" s="1"/>
  <c r="AN24" i="15"/>
  <c r="AO24" i="15" s="1"/>
  <c r="AN297" i="15"/>
  <c r="AO297" i="15" s="1"/>
  <c r="AN181" i="15"/>
  <c r="AO181" i="15" s="1"/>
  <c r="AN239" i="15"/>
  <c r="AO239" i="15" s="1"/>
  <c r="AN123" i="15"/>
  <c r="AO123" i="15" s="1"/>
  <c r="AN196" i="15"/>
  <c r="AO196" i="15" s="1"/>
  <c r="AN25" i="15"/>
  <c r="AO25" i="15" s="1"/>
  <c r="AN268" i="15"/>
  <c r="AO268" i="15" s="1"/>
  <c r="AN78" i="15"/>
  <c r="AO78" i="15" s="1"/>
  <c r="AN95" i="15"/>
  <c r="AO95" i="15" s="1"/>
  <c r="AN200" i="15"/>
  <c r="AO200" i="15" s="1"/>
  <c r="AN52" i="15"/>
  <c r="AO52" i="15" s="1"/>
  <c r="AN273" i="15"/>
  <c r="AO273" i="15" s="1"/>
  <c r="AN64" i="15"/>
  <c r="AO64" i="15" s="1"/>
  <c r="AN98" i="15"/>
  <c r="AO98" i="15" s="1"/>
  <c r="AN23" i="15"/>
  <c r="AO23" i="15" s="1"/>
  <c r="AN302" i="15"/>
  <c r="AO302" i="15" s="1"/>
  <c r="AN124" i="15"/>
  <c r="AO124" i="15" s="1"/>
  <c r="AN15" i="15"/>
  <c r="AO15" i="15" s="1"/>
  <c r="AN17" i="15"/>
  <c r="AO17" i="15" s="1"/>
  <c r="AN295" i="15"/>
  <c r="AO295" i="15" s="1"/>
  <c r="AN188" i="15"/>
  <c r="AO188" i="15" s="1"/>
  <c r="AN112" i="15"/>
  <c r="AO112" i="15" s="1"/>
  <c r="AN42" i="15"/>
  <c r="AO42" i="15" s="1"/>
  <c r="AN313" i="15"/>
  <c r="AO313" i="15" s="1"/>
  <c r="AN51" i="15"/>
  <c r="AO51" i="15" s="1"/>
  <c r="AN312" i="15"/>
  <c r="AO312" i="15" s="1"/>
  <c r="AN76" i="15"/>
  <c r="AO76" i="15" s="1"/>
  <c r="AN189" i="15"/>
  <c r="AO189" i="15" s="1"/>
  <c r="AN80" i="15"/>
  <c r="AO80" i="15" s="1"/>
  <c r="AN201" i="15"/>
  <c r="AO201" i="15" s="1"/>
  <c r="AN36" i="15"/>
  <c r="AO36" i="15" s="1"/>
  <c r="AN298" i="15"/>
  <c r="AO298" i="15" s="1"/>
  <c r="AN170" i="15"/>
  <c r="AO170" i="15" s="1"/>
  <c r="AN246" i="15"/>
  <c r="AO246" i="15" s="1"/>
  <c r="AN249" i="15"/>
  <c r="AO249" i="15" s="1"/>
  <c r="AN263" i="15"/>
  <c r="AO263" i="15" s="1"/>
  <c r="AN194" i="15"/>
  <c r="AO194" i="15" s="1"/>
  <c r="AN127" i="15"/>
  <c r="AO127" i="15" s="1"/>
  <c r="AN221" i="15"/>
  <c r="AO221" i="15" s="1"/>
  <c r="AN39" i="15"/>
  <c r="AO39" i="15" s="1"/>
  <c r="AN233" i="15"/>
  <c r="AO233" i="15" s="1"/>
  <c r="AN209" i="15"/>
  <c r="AO209" i="15" s="1"/>
  <c r="AN18" i="15"/>
  <c r="AO18" i="15" s="1"/>
  <c r="AN281" i="15"/>
  <c r="AO281" i="15" s="1"/>
  <c r="AN97" i="15"/>
  <c r="AO97" i="15" s="1"/>
  <c r="AN60" i="15"/>
  <c r="AO60" i="15" s="1"/>
  <c r="AN49" i="15"/>
  <c r="AO49" i="15" s="1"/>
  <c r="AN229" i="15"/>
  <c r="AO229" i="15" s="1"/>
  <c r="AN44" i="15"/>
  <c r="AO44" i="15" s="1"/>
  <c r="AN202" i="15"/>
  <c r="AO202" i="15" s="1"/>
  <c r="AN174" i="15"/>
  <c r="AO174" i="15" s="1"/>
  <c r="AN292" i="15"/>
  <c r="AO292" i="15" s="1"/>
  <c r="AN109" i="15"/>
  <c r="AO109" i="15" s="1"/>
  <c r="AN252" i="15"/>
  <c r="AO252" i="15" s="1"/>
  <c r="AN311" i="15"/>
  <c r="AO311" i="15" s="1"/>
  <c r="AN184" i="15"/>
  <c r="AO184" i="15" s="1"/>
  <c r="AN106" i="15"/>
  <c r="AO106" i="15" s="1"/>
  <c r="AN152" i="15"/>
  <c r="AO152" i="15" s="1"/>
  <c r="AN73" i="15"/>
  <c r="AO73" i="15" s="1"/>
  <c r="AN284" i="15"/>
  <c r="AO284" i="15" s="1"/>
  <c r="AN261" i="15"/>
  <c r="AO261" i="15" s="1"/>
  <c r="AN142" i="15"/>
  <c r="AO142" i="15" s="1"/>
  <c r="AN87" i="15"/>
  <c r="AO87" i="15" s="1"/>
  <c r="AN288" i="15"/>
  <c r="AO288" i="15" s="1"/>
  <c r="AN269" i="15"/>
  <c r="AO269" i="15" s="1"/>
  <c r="AN29" i="15"/>
  <c r="AO29" i="15" s="1"/>
  <c r="AN217" i="15"/>
  <c r="AO217" i="15" s="1"/>
  <c r="AN81" i="15"/>
  <c r="AO81" i="15" s="1"/>
  <c r="AN216" i="15"/>
  <c r="AO216" i="15" s="1"/>
  <c r="AN150" i="15"/>
  <c r="AO150" i="15" s="1"/>
  <c r="AN191" i="15"/>
  <c r="AO191" i="15" s="1"/>
  <c r="AN186" i="15"/>
  <c r="AO186" i="15" s="1"/>
  <c r="AN103" i="15"/>
  <c r="AO103" i="15" s="1"/>
  <c r="AN299" i="15"/>
  <c r="AO299" i="15" s="1"/>
  <c r="AN175" i="15"/>
  <c r="AO175" i="15" s="1"/>
  <c r="AN240" i="15"/>
  <c r="AO240" i="15" s="1"/>
  <c r="AN110" i="15"/>
  <c r="AO110" i="15" s="1"/>
  <c r="AN28" i="15"/>
  <c r="AO28" i="15" s="1"/>
  <c r="AN300" i="15"/>
  <c r="AO300" i="15" s="1"/>
  <c r="AN163" i="15"/>
  <c r="AO163" i="15" s="1"/>
  <c r="AN177" i="15"/>
  <c r="AO177" i="15" s="1"/>
  <c r="AN58" i="15"/>
  <c r="AO58" i="15" s="1"/>
  <c r="AN276" i="15"/>
  <c r="AO276" i="15" s="1"/>
  <c r="AN115" i="15"/>
  <c r="AO115" i="15" s="1"/>
  <c r="AN228" i="15"/>
  <c r="AO228" i="15" s="1"/>
  <c r="AN82" i="15"/>
  <c r="AO82" i="15" s="1"/>
  <c r="AN108" i="15"/>
  <c r="AO108" i="15" s="1"/>
  <c r="AN164" i="15"/>
  <c r="AO164" i="15" s="1"/>
  <c r="AN165" i="15"/>
  <c r="AO165" i="15" s="1"/>
  <c r="AN308" i="15"/>
  <c r="AO308" i="15" s="1"/>
  <c r="AN104" i="15"/>
  <c r="AO104" i="15" s="1"/>
  <c r="AN204" i="15"/>
  <c r="AO204" i="15" s="1"/>
  <c r="AN133" i="15"/>
  <c r="AO133" i="15" s="1"/>
  <c r="AN32" i="15"/>
  <c r="AO32" i="15" s="1"/>
  <c r="AN271" i="15"/>
  <c r="AO271" i="15" s="1"/>
  <c r="AN94" i="15"/>
  <c r="AO94" i="15" s="1"/>
  <c r="AN119" i="15"/>
  <c r="AO119" i="15" s="1"/>
  <c r="AN21" i="15"/>
  <c r="AO21" i="15" s="1"/>
  <c r="AN265" i="15"/>
  <c r="AO265" i="15" s="1"/>
  <c r="AN220" i="15"/>
  <c r="AO220" i="15" s="1"/>
  <c r="AN134" i="15"/>
  <c r="AO134" i="15" s="1"/>
  <c r="AN67" i="15"/>
  <c r="AO67" i="15" s="1"/>
  <c r="AN208" i="15"/>
  <c r="AO208" i="15" s="1"/>
  <c r="AN236" i="15"/>
  <c r="AO236" i="15" s="1"/>
  <c r="AN135" i="15"/>
  <c r="AO135" i="15" s="1"/>
  <c r="AN307" i="15"/>
  <c r="AO307" i="15" s="1"/>
  <c r="AN147" i="15"/>
  <c r="AO147" i="15" s="1"/>
  <c r="AN56" i="15"/>
  <c r="AO56" i="15" s="1"/>
  <c r="AN107" i="15"/>
  <c r="AO107" i="15" s="1"/>
  <c r="AN22" i="15"/>
  <c r="AO22" i="15" s="1"/>
  <c r="AN286" i="15"/>
  <c r="AO286" i="15" s="1"/>
  <c r="AN77" i="15"/>
  <c r="AO77" i="15" s="1"/>
  <c r="AN169" i="15"/>
  <c r="AO169" i="15" s="1"/>
  <c r="AN99" i="15"/>
  <c r="AO99" i="15" s="1"/>
  <c r="AN270" i="15"/>
  <c r="AO270" i="15" s="1"/>
  <c r="AN120" i="15"/>
  <c r="AO120" i="15" s="1"/>
  <c r="AN57" i="15"/>
  <c r="AO57" i="15" s="1"/>
  <c r="AN86" i="15"/>
  <c r="AO86" i="15" s="1"/>
  <c r="AN244" i="15"/>
  <c r="AO244" i="15" s="1"/>
  <c r="AN111" i="15"/>
  <c r="AO111" i="15" s="1"/>
  <c r="AN167" i="15"/>
  <c r="AO167" i="15" s="1"/>
  <c r="AN161" i="15"/>
  <c r="AO161" i="15" s="1"/>
  <c r="AN280" i="15"/>
  <c r="AO280" i="15" s="1"/>
  <c r="AN138" i="15"/>
  <c r="AO138" i="15" s="1"/>
  <c r="AN282" i="15"/>
  <c r="AO282" i="15" s="1"/>
  <c r="AN213" i="15"/>
  <c r="AO213" i="15" s="1"/>
  <c r="AN65" i="15"/>
  <c r="AO65" i="15" s="1"/>
  <c r="AN153" i="15"/>
  <c r="AO153" i="15" s="1"/>
  <c r="AN121" i="15"/>
  <c r="AO121" i="15" s="1"/>
  <c r="AN85" i="15"/>
  <c r="AO85" i="15" s="1"/>
  <c r="AN301" i="15"/>
  <c r="AO301" i="15" s="1"/>
  <c r="AN267" i="15"/>
  <c r="AO267" i="15" s="1"/>
  <c r="AN203" i="15"/>
  <c r="AO203" i="15" s="1"/>
  <c r="AN117" i="15"/>
  <c r="AO117" i="15" s="1"/>
  <c r="AN195" i="15"/>
  <c r="AO195" i="15" s="1"/>
  <c r="AN205" i="15"/>
  <c r="AO205" i="15" s="1"/>
  <c r="AN114" i="15"/>
  <c r="AO114" i="15" s="1"/>
  <c r="AN26" i="15"/>
  <c r="AO26" i="15" s="1"/>
  <c r="AN277" i="15"/>
  <c r="AO277" i="15" s="1"/>
  <c r="AN101" i="15"/>
  <c r="AO101" i="15" s="1"/>
  <c r="AN159" i="15"/>
  <c r="AO159" i="15" s="1"/>
  <c r="AN171" i="15"/>
  <c r="AO171" i="15" s="1"/>
  <c r="AN55" i="15"/>
  <c r="AO55" i="15" s="1"/>
  <c r="AN293" i="15"/>
  <c r="AO293" i="15" s="1"/>
  <c r="AN254" i="15"/>
  <c r="AO254" i="15" s="1"/>
  <c r="AN242" i="15"/>
  <c r="AO242" i="15" s="1"/>
  <c r="AN54" i="15"/>
  <c r="AO54" i="15" s="1"/>
  <c r="AN287" i="15"/>
  <c r="AO287" i="15" s="1"/>
  <c r="AN71" i="15"/>
  <c r="AO71" i="15" s="1"/>
  <c r="AN113" i="15"/>
  <c r="AO113" i="15" s="1"/>
  <c r="AN182" i="15"/>
  <c r="AO182" i="15" s="1"/>
  <c r="AN162" i="15"/>
  <c r="AO162" i="15" s="1"/>
  <c r="AN187" i="15"/>
  <c r="AO187" i="15" s="1"/>
  <c r="AN50" i="15"/>
  <c r="AO50" i="15" s="1"/>
  <c r="AN264" i="15"/>
  <c r="AO264" i="15" s="1"/>
  <c r="AN90" i="15"/>
  <c r="AO90" i="15" s="1"/>
  <c r="AN62" i="15"/>
  <c r="AO62" i="15" s="1"/>
  <c r="AN66" i="15"/>
  <c r="AO66" i="15" s="1"/>
  <c r="AN47" i="15"/>
  <c r="AO47" i="15" s="1"/>
  <c r="AN222" i="15"/>
  <c r="AO222" i="15" s="1"/>
  <c r="AN193" i="15"/>
  <c r="AO193" i="15" s="1"/>
  <c r="AN232" i="15"/>
  <c r="AO232" i="15" s="1"/>
  <c r="AN33" i="15"/>
  <c r="AO33" i="15" s="1"/>
  <c r="AN296" i="15"/>
  <c r="AO296" i="15" s="1"/>
  <c r="AN126" i="15"/>
  <c r="AO126" i="15" s="1"/>
  <c r="AN132" i="15"/>
  <c r="AO132" i="15" s="1"/>
  <c r="AN74" i="15"/>
  <c r="AO74" i="15" s="1"/>
  <c r="AN20" i="15"/>
  <c r="AO20" i="15" s="1"/>
  <c r="AN43" i="15"/>
  <c r="AO43" i="15" s="1"/>
  <c r="AN100" i="15"/>
  <c r="AO100" i="15" s="1"/>
  <c r="AN46" i="15"/>
  <c r="AO46" i="15" s="1"/>
  <c r="AN253" i="15"/>
  <c r="AO253" i="15" s="1"/>
  <c r="AN155" i="15"/>
  <c r="AO155" i="15" s="1"/>
  <c r="AN247" i="15"/>
  <c r="AO247" i="15" s="1"/>
  <c r="AN156" i="15"/>
  <c r="AO156" i="15" s="1"/>
  <c r="AN176" i="15"/>
  <c r="AO176" i="15" s="1"/>
  <c r="AN149" i="15"/>
  <c r="AO149" i="15" s="1"/>
  <c r="AN166" i="15"/>
  <c r="AO166" i="15" s="1"/>
  <c r="AN38" i="15"/>
  <c r="AO38" i="15" s="1"/>
  <c r="AN199" i="15"/>
  <c r="AO199" i="15" s="1"/>
  <c r="AN158" i="15"/>
  <c r="AO158" i="15" s="1"/>
  <c r="AN37" i="15"/>
  <c r="AO37" i="15" s="1"/>
  <c r="AN225" i="15"/>
  <c r="AO225" i="15" s="1"/>
  <c r="AN197" i="15"/>
  <c r="AO197" i="15" s="1"/>
  <c r="AN243" i="15"/>
  <c r="AO243" i="15" s="1"/>
  <c r="AN237" i="15"/>
  <c r="AO237" i="15" s="1"/>
  <c r="AN272" i="15"/>
  <c r="AO272" i="15" s="1"/>
  <c r="AN180" i="15"/>
  <c r="AO180" i="15" s="1"/>
  <c r="AN93" i="15"/>
  <c r="AO93" i="15" s="1"/>
  <c r="AN148" i="15"/>
  <c r="AO148" i="15" s="1"/>
  <c r="AN40" i="15"/>
  <c r="AO40" i="15" s="1"/>
  <c r="AN218" i="15"/>
  <c r="AO218" i="15" s="1"/>
  <c r="AN230" i="15"/>
  <c r="AO230" i="15" s="1"/>
  <c r="AN259" i="15"/>
  <c r="AO259" i="15" s="1"/>
  <c r="AN31" i="15"/>
  <c r="AO31" i="15" s="1"/>
  <c r="AN219" i="15"/>
  <c r="AO219" i="15" s="1"/>
  <c r="AN72" i="15"/>
  <c r="AO72" i="15" s="1"/>
  <c r="AN41" i="15"/>
  <c r="AO41" i="15" s="1"/>
  <c r="AN258" i="15"/>
  <c r="AO258" i="15" s="1"/>
  <c r="AN241" i="15"/>
  <c r="AO241" i="15" s="1"/>
  <c r="AN251" i="15"/>
  <c r="AO251" i="15" s="1"/>
  <c r="AN173" i="15"/>
  <c r="AO173" i="15" s="1"/>
  <c r="AN310" i="15"/>
  <c r="AO310" i="15" s="1"/>
  <c r="AN215" i="15"/>
  <c r="AO215" i="15" s="1"/>
  <c r="AN245" i="15"/>
  <c r="AO245" i="15" s="1"/>
  <c r="AN257" i="15"/>
  <c r="AO257" i="15" s="1"/>
  <c r="AN34" i="15"/>
  <c r="AO34" i="15" s="1"/>
  <c r="AN206" i="15"/>
  <c r="AO206" i="15" s="1"/>
  <c r="AN190" i="15"/>
  <c r="AO190" i="15" s="1"/>
  <c r="AN224" i="15"/>
  <c r="AO224" i="15" s="1"/>
  <c r="AN140" i="15"/>
  <c r="AO140" i="15" s="1"/>
  <c r="AN70" i="15"/>
  <c r="AO70" i="15" s="1"/>
  <c r="AN183" i="15"/>
  <c r="AO183" i="15" s="1"/>
  <c r="AN48" i="15"/>
  <c r="AO48" i="15" s="1"/>
  <c r="AN294" i="15"/>
  <c r="AO294" i="15" s="1"/>
  <c r="AN125" i="15"/>
  <c r="AO125" i="15" s="1"/>
  <c r="AN122" i="15"/>
  <c r="AO122" i="15" s="1"/>
  <c r="AN210" i="15"/>
  <c r="AO210" i="15" s="1"/>
  <c r="AN305" i="15"/>
  <c r="AO305" i="15" s="1"/>
  <c r="AN128" i="15"/>
  <c r="AO128" i="15" s="1"/>
  <c r="AN179" i="15"/>
  <c r="AO179" i="15" s="1"/>
  <c r="AN157" i="15"/>
  <c r="AO157" i="15" s="1"/>
  <c r="AN226" i="15"/>
  <c r="AO226" i="15" s="1"/>
  <c r="AN238" i="15"/>
  <c r="AO238" i="15" s="1"/>
  <c r="AN231" i="15"/>
  <c r="AO231" i="15" s="1"/>
  <c r="AN303" i="15"/>
  <c r="AO303" i="15" s="1"/>
  <c r="AN234" i="15"/>
  <c r="AO234" i="15" s="1"/>
  <c r="AN250" i="15"/>
  <c r="AO250" i="15" s="1"/>
  <c r="AN278" i="15"/>
  <c r="AO278" i="15" s="1"/>
  <c r="AN223" i="15"/>
  <c r="AO223" i="15" s="1"/>
  <c r="AN68" i="15"/>
  <c r="AO68" i="15" s="1"/>
  <c r="AN178" i="15"/>
  <c r="AO178" i="15" s="1"/>
  <c r="AN235" i="15"/>
  <c r="AO235" i="15" s="1"/>
  <c r="AN314" i="15"/>
  <c r="AO314" i="15" s="1"/>
  <c r="AN83" i="15"/>
  <c r="AO83" i="15" s="1"/>
  <c r="AN211" i="15"/>
  <c r="AO211" i="15" s="1"/>
  <c r="AN136" i="15"/>
  <c r="AO136" i="15" s="1"/>
  <c r="AN289" i="15"/>
  <c r="AO289" i="15" s="1"/>
  <c r="AN145" i="15"/>
  <c r="AO145" i="15" s="1"/>
  <c r="AN91" i="15"/>
  <c r="AO91" i="15" s="1"/>
  <c r="AN168" i="15"/>
  <c r="AO168" i="15" s="1"/>
  <c r="AN214" i="15"/>
  <c r="AO214" i="15" s="1"/>
  <c r="AN256" i="15"/>
  <c r="AO256" i="15" s="1"/>
  <c r="AN262" i="15"/>
  <c r="AO262" i="15" s="1"/>
  <c r="AN285" i="15"/>
  <c r="AO285" i="15" s="1"/>
  <c r="AN137" i="15"/>
  <c r="AO137" i="15" s="1"/>
  <c r="AN96" i="15"/>
  <c r="AO96" i="15" s="1"/>
  <c r="AN160" i="15"/>
  <c r="AO160" i="15" s="1"/>
  <c r="AN207" i="15"/>
  <c r="AO207" i="15" s="1"/>
  <c r="AN315" i="15"/>
  <c r="AO315" i="15" s="1"/>
  <c r="AN146" i="15"/>
  <c r="AO146" i="15" s="1"/>
  <c r="AN255" i="15"/>
  <c r="AO255" i="15" s="1"/>
  <c r="AN92" i="15"/>
  <c r="AO92" i="15" s="1"/>
  <c r="AN309" i="15"/>
  <c r="AO309" i="15" s="1"/>
  <c r="AN154" i="15"/>
  <c r="AO154" i="15" s="1"/>
  <c r="AN185" i="15"/>
  <c r="AO185" i="15" s="1"/>
  <c r="AN139" i="15"/>
  <c r="AO139" i="15" s="1"/>
  <c r="AN274" i="15"/>
  <c r="AO274" i="15" s="1"/>
  <c r="AN63" i="15"/>
  <c r="AO63" i="15" s="1"/>
  <c r="AN129" i="15"/>
  <c r="AO129" i="15" s="1"/>
  <c r="AN53" i="15"/>
  <c r="AO53" i="15" s="1"/>
  <c r="AN198" i="15"/>
  <c r="AO198" i="15" s="1"/>
  <c r="AN131" i="15"/>
  <c r="AO131" i="15" s="1"/>
  <c r="AN227" i="15"/>
  <c r="AO227" i="15" s="1"/>
  <c r="AN116" i="15"/>
  <c r="AO116" i="15" s="1"/>
  <c r="AN266" i="15"/>
  <c r="AO266" i="15" s="1"/>
  <c r="AN172" i="15"/>
  <c r="AO172" i="15" s="1"/>
  <c r="AN88" i="15"/>
  <c r="AO88" i="15" s="1"/>
  <c r="AN143" i="15"/>
  <c r="AO143" i="15" s="1"/>
  <c r="AN279" i="15"/>
  <c r="AO279" i="15" s="1"/>
  <c r="AN192" i="15"/>
  <c r="AO192" i="15" s="1"/>
  <c r="AN75" i="15"/>
  <c r="AO75" i="15" s="1"/>
  <c r="AN212" i="15"/>
  <c r="AO212" i="15" s="1"/>
  <c r="AN102" i="15"/>
  <c r="AO102" i="15" s="1"/>
  <c r="AN89" i="15"/>
  <c r="AO89" i="15" s="1"/>
  <c r="AN290" i="15"/>
  <c r="AO290" i="15" s="1"/>
  <c r="AN105" i="15"/>
  <c r="AO105" i="15" s="1"/>
  <c r="AN79" i="15"/>
  <c r="AO79" i="15" s="1"/>
  <c r="AN30" i="15"/>
  <c r="AO30" i="15" s="1"/>
  <c r="AN144" i="15"/>
  <c r="AO144" i="15" s="1"/>
  <c r="AN59" i="15"/>
  <c r="AO59" i="15" s="1"/>
  <c r="AN35" i="15"/>
  <c r="AO35" i="15" s="1"/>
  <c r="AN248" i="15"/>
  <c r="AO248" i="15" s="1"/>
  <c r="AN84" i="15"/>
  <c r="AO84" i="15" s="1"/>
  <c r="AJ156" i="15"/>
  <c r="AJ227" i="15"/>
  <c r="AJ118" i="15"/>
  <c r="AJ237" i="15"/>
  <c r="AJ196" i="15"/>
  <c r="AJ164" i="15"/>
  <c r="AJ296" i="15"/>
  <c r="AJ304" i="15"/>
  <c r="AJ97" i="15"/>
  <c r="AJ310" i="15"/>
  <c r="AJ115" i="15"/>
  <c r="AJ297" i="15"/>
  <c r="AJ238" i="15"/>
  <c r="AJ230" i="15"/>
  <c r="AJ257" i="15"/>
  <c r="AJ295" i="15"/>
  <c r="AJ215" i="15"/>
  <c r="AJ314" i="15"/>
  <c r="AJ133" i="15"/>
  <c r="AJ213" i="15"/>
  <c r="AJ246" i="15"/>
  <c r="AJ199" i="15"/>
  <c r="AJ261" i="15"/>
  <c r="AJ137" i="15"/>
  <c r="AJ209" i="15"/>
  <c r="AJ285" i="15"/>
  <c r="AJ223" i="15"/>
  <c r="AJ232" i="15"/>
  <c r="AJ163" i="15"/>
  <c r="AJ270" i="15"/>
  <c r="AJ95" i="15"/>
  <c r="AJ243" i="15"/>
  <c r="AJ277" i="15"/>
  <c r="AJ192" i="15"/>
  <c r="AJ260" i="15"/>
  <c r="AJ114" i="15"/>
  <c r="AJ158" i="15"/>
  <c r="AJ248" i="15"/>
  <c r="AJ299" i="15"/>
  <c r="AJ104" i="15"/>
  <c r="AJ138" i="15"/>
  <c r="AJ265" i="15"/>
  <c r="AJ286" i="15"/>
  <c r="AJ191" i="15"/>
  <c r="AJ100" i="15"/>
  <c r="AJ119" i="15"/>
  <c r="AJ139" i="15"/>
  <c r="AJ130" i="15"/>
  <c r="AJ306" i="15"/>
  <c r="AJ228" i="15"/>
  <c r="AJ302" i="15"/>
  <c r="AJ271" i="15"/>
  <c r="AJ218" i="15"/>
  <c r="AJ116" i="15"/>
  <c r="AJ222" i="15"/>
  <c r="AJ183" i="15"/>
  <c r="AJ283" i="15"/>
  <c r="AJ129" i="15"/>
  <c r="AJ269" i="15"/>
  <c r="AJ205" i="15"/>
  <c r="AJ135" i="15"/>
  <c r="AJ267" i="15"/>
  <c r="AJ251" i="15"/>
  <c r="AJ301" i="15"/>
  <c r="AJ252" i="15"/>
  <c r="AJ151" i="15"/>
  <c r="AJ298" i="15"/>
  <c r="AJ136" i="15"/>
  <c r="AJ188" i="15"/>
  <c r="AJ131" i="15"/>
  <c r="AJ202" i="15"/>
  <c r="AJ150" i="15"/>
  <c r="AJ189" i="15"/>
  <c r="AJ315" i="15"/>
  <c r="AJ313" i="15"/>
  <c r="AJ276" i="15"/>
  <c r="AJ262" i="15"/>
  <c r="AJ193" i="15"/>
  <c r="AJ208" i="15"/>
  <c r="AJ290" i="15"/>
  <c r="AJ212" i="15"/>
  <c r="AJ311" i="15"/>
  <c r="AJ184" i="15"/>
  <c r="AJ247" i="15"/>
  <c r="AJ173" i="15"/>
  <c r="AJ229" i="15"/>
  <c r="AJ132" i="15"/>
  <c r="AJ162" i="15"/>
  <c r="AJ275" i="15"/>
  <c r="AJ153" i="15"/>
  <c r="AJ289" i="15"/>
  <c r="AJ239" i="15"/>
  <c r="AJ194" i="15"/>
  <c r="AJ219" i="15"/>
  <c r="AJ216" i="15"/>
  <c r="AJ146" i="15"/>
  <c r="AJ282" i="15"/>
  <c r="AJ294" i="15"/>
  <c r="AJ256" i="15"/>
  <c r="AJ203" i="15"/>
  <c r="AJ273" i="15"/>
  <c r="AJ166" i="15"/>
  <c r="AJ241" i="15"/>
  <c r="AJ113" i="15"/>
  <c r="AJ145" i="15"/>
  <c r="AJ255" i="15"/>
  <c r="AJ160" i="15"/>
  <c r="AJ254" i="15"/>
  <c r="AJ106" i="15"/>
  <c r="AJ280" i="15"/>
  <c r="AJ169" i="15"/>
  <c r="AJ258" i="15"/>
  <c r="AJ300" i="15"/>
  <c r="AJ200" i="15"/>
  <c r="AJ211" i="15"/>
  <c r="AJ185" i="15"/>
  <c r="AJ144" i="15"/>
  <c r="AJ159" i="15"/>
  <c r="AJ198" i="15"/>
  <c r="AJ127" i="15"/>
  <c r="AJ221" i="15"/>
  <c r="AJ291" i="15"/>
  <c r="AJ142" i="15"/>
  <c r="AJ140" i="15"/>
  <c r="AJ195" i="15"/>
  <c r="AJ186" i="15"/>
  <c r="AJ168" i="15"/>
  <c r="AJ240" i="15"/>
  <c r="AJ278" i="15"/>
  <c r="AJ266" i="15"/>
  <c r="AJ226" i="15"/>
  <c r="AJ94" i="15"/>
  <c r="AJ308" i="15"/>
  <c r="AJ121" i="15"/>
  <c r="AJ175" i="15"/>
  <c r="AJ249" i="15"/>
  <c r="AJ110" i="15"/>
  <c r="AJ154" i="15"/>
  <c r="AJ176" i="15"/>
  <c r="AJ93" i="15"/>
  <c r="AJ128" i="15"/>
  <c r="AJ259" i="15"/>
  <c r="AJ264" i="15"/>
  <c r="AJ149" i="15"/>
  <c r="AJ201" i="15"/>
  <c r="AJ225" i="15"/>
  <c r="AJ244" i="15"/>
  <c r="AJ224" i="15"/>
  <c r="AJ206" i="15"/>
  <c r="AJ220" i="15"/>
  <c r="AJ303" i="15"/>
  <c r="AJ182" i="15"/>
  <c r="AJ217" i="15"/>
  <c r="AJ178" i="15"/>
  <c r="AJ148" i="15"/>
  <c r="AJ98" i="15"/>
  <c r="AJ207" i="15"/>
  <c r="AJ99" i="15"/>
  <c r="AJ233" i="15"/>
  <c r="AJ274" i="15"/>
  <c r="AJ253" i="15"/>
  <c r="AJ111" i="15"/>
  <c r="AJ174" i="15"/>
  <c r="AJ231" i="15"/>
  <c r="AJ284" i="15"/>
  <c r="AJ288" i="15"/>
  <c r="AJ190" i="15"/>
  <c r="AJ171" i="15"/>
  <c r="AJ180" i="15"/>
  <c r="AJ147" i="15"/>
  <c r="AJ109" i="15"/>
  <c r="AJ272" i="15"/>
  <c r="AJ92" i="15"/>
  <c r="AJ141" i="15"/>
  <c r="AJ172" i="15"/>
  <c r="AJ309" i="15"/>
  <c r="AJ117" i="15"/>
  <c r="AJ123" i="15"/>
  <c r="AJ124" i="15"/>
  <c r="AJ112" i="15"/>
  <c r="AJ102" i="15"/>
  <c r="AJ197" i="15"/>
  <c r="AJ312" i="15"/>
  <c r="AJ170" i="15"/>
  <c r="AJ293" i="15"/>
  <c r="AJ236" i="15"/>
  <c r="AJ250" i="15"/>
  <c r="AJ152" i="15"/>
  <c r="AJ210" i="15"/>
  <c r="AJ134" i="15"/>
  <c r="AJ165" i="15"/>
  <c r="AJ96" i="15"/>
  <c r="AJ122" i="15"/>
  <c r="AJ126" i="15"/>
  <c r="AJ179" i="15"/>
  <c r="AJ101" i="15"/>
  <c r="AJ167" i="15"/>
  <c r="AJ279" i="15"/>
  <c r="AJ204" i="15"/>
  <c r="AJ120" i="15"/>
  <c r="AJ307" i="15"/>
  <c r="AJ187" i="15"/>
  <c r="AJ268" i="15"/>
  <c r="AJ292" i="15"/>
  <c r="AJ235" i="15"/>
  <c r="AJ234" i="15"/>
  <c r="AJ177" i="15"/>
  <c r="AJ157" i="15"/>
  <c r="AJ245" i="15"/>
  <c r="AJ281" i="15"/>
  <c r="AJ125" i="15"/>
  <c r="AJ103" i="15"/>
  <c r="AJ161" i="15"/>
  <c r="AJ105" i="15"/>
  <c r="AJ181" i="15"/>
  <c r="AJ108" i="15"/>
  <c r="AJ107" i="15"/>
  <c r="AJ214" i="15"/>
  <c r="AJ155" i="15"/>
  <c r="AJ305" i="15"/>
  <c r="AJ287" i="15"/>
  <c r="AJ263" i="15"/>
  <c r="AJ242" i="15"/>
  <c r="AJ143" i="15"/>
  <c r="U257" i="15" l="1"/>
  <c r="V257" i="15" s="1"/>
  <c r="AI257" i="15"/>
  <c r="AF257" i="15"/>
  <c r="R257" i="15"/>
  <c r="I258" i="15"/>
  <c r="AE257" i="15"/>
  <c r="AH257" i="15"/>
  <c r="AG257" i="15"/>
  <c r="P257" i="15"/>
  <c r="Q257" i="15" s="1"/>
  <c r="AG258" i="15" l="1"/>
  <c r="AH258" i="15"/>
  <c r="AI258" i="15"/>
  <c r="AF258" i="15"/>
  <c r="R258" i="15"/>
  <c r="P258" i="15"/>
  <c r="Q258" i="15" s="1"/>
  <c r="AE258" i="15"/>
  <c r="U258" i="15"/>
  <c r="V258" i="15" s="1"/>
  <c r="I259" i="15"/>
  <c r="I260" i="15" l="1"/>
  <c r="R259" i="15"/>
  <c r="AE259" i="15"/>
  <c r="AG259" i="15"/>
  <c r="AH259" i="15"/>
  <c r="U259" i="15"/>
  <c r="V259" i="15" s="1"/>
  <c r="AI259" i="15"/>
  <c r="AF259" i="15"/>
  <c r="P259" i="15"/>
  <c r="Q259" i="15" s="1"/>
  <c r="U260" i="15" l="1"/>
  <c r="V260" i="15" s="1"/>
  <c r="AI260" i="15"/>
  <c r="AE260" i="15"/>
  <c r="AF260" i="15"/>
  <c r="AG260" i="15"/>
  <c r="P260" i="15"/>
  <c r="Q260" i="15" s="1"/>
  <c r="I261" i="15"/>
  <c r="R260" i="15"/>
  <c r="AH260" i="15"/>
  <c r="U261" i="15" l="1"/>
  <c r="V261" i="15" s="1"/>
  <c r="AI261" i="15"/>
  <c r="R261" i="15"/>
  <c r="AE261" i="15"/>
  <c r="AF261" i="15"/>
  <c r="I262" i="15"/>
  <c r="AH261" i="15"/>
  <c r="AG261" i="15"/>
  <c r="P261" i="15"/>
  <c r="Q261" i="15" s="1"/>
  <c r="U262" i="15" l="1"/>
  <c r="V262" i="15" s="1"/>
  <c r="AE262" i="15"/>
  <c r="AH262" i="15"/>
  <c r="AG262" i="15"/>
  <c r="AI262" i="15"/>
  <c r="AF262" i="15"/>
  <c r="P262" i="15"/>
  <c r="Q262" i="15" s="1"/>
  <c r="I263" i="15"/>
  <c r="R262" i="15"/>
  <c r="AF263" i="15" l="1"/>
  <c r="AG263" i="15"/>
  <c r="AI263" i="15"/>
  <c r="U263" i="15"/>
  <c r="V263" i="15" s="1"/>
  <c r="P263" i="15"/>
  <c r="Q263" i="15" s="1"/>
  <c r="AH263" i="15"/>
  <c r="R263" i="15"/>
  <c r="I264" i="15"/>
  <c r="AE263" i="15"/>
  <c r="AF264" i="15" l="1"/>
  <c r="AE264" i="15"/>
  <c r="AG264" i="15"/>
  <c r="R264" i="15"/>
  <c r="P264" i="15"/>
  <c r="Q264" i="15" s="1"/>
  <c r="AI264" i="15"/>
  <c r="U264" i="15"/>
  <c r="V264" i="15" s="1"/>
  <c r="AH264" i="15"/>
  <c r="I265" i="15"/>
  <c r="AH265" i="15" l="1"/>
  <c r="AE265" i="15"/>
  <c r="AF265" i="15"/>
  <c r="AI265" i="15"/>
  <c r="AG265" i="15"/>
  <c r="P265" i="15"/>
  <c r="Q265" i="15" s="1"/>
  <c r="I266" i="15"/>
  <c r="U265" i="15"/>
  <c r="V265" i="15" s="1"/>
  <c r="R265" i="15"/>
  <c r="AG266" i="15" l="1"/>
  <c r="AH266" i="15"/>
  <c r="AI266" i="15"/>
  <c r="U266" i="15"/>
  <c r="V266" i="15" s="1"/>
  <c r="AF266" i="15"/>
  <c r="R266" i="15"/>
  <c r="I267" i="15"/>
  <c r="P266" i="15"/>
  <c r="Q266" i="15" s="1"/>
  <c r="AE266" i="15"/>
  <c r="U267" i="15" l="1"/>
  <c r="V267" i="15" s="1"/>
  <c r="AI267" i="15"/>
  <c r="I268" i="15"/>
  <c r="AF267" i="15"/>
  <c r="AE267" i="15"/>
  <c r="P267" i="15"/>
  <c r="Q267" i="15" s="1"/>
  <c r="R267" i="15"/>
  <c r="AH267" i="15"/>
  <c r="AG267" i="15"/>
  <c r="I269" i="15" l="1"/>
  <c r="U268" i="15"/>
  <c r="V268" i="15" s="1"/>
  <c r="AG268" i="15"/>
  <c r="AH268" i="15"/>
  <c r="R268" i="15"/>
  <c r="AF268" i="15"/>
  <c r="P268" i="15"/>
  <c r="Q268" i="15" s="1"/>
  <c r="AE268" i="15"/>
  <c r="AI268" i="15"/>
  <c r="AF269" i="15" l="1"/>
  <c r="I270" i="15"/>
  <c r="AH269" i="15"/>
  <c r="R269" i="15"/>
  <c r="AG269" i="15"/>
  <c r="AI269" i="15"/>
  <c r="U269" i="15"/>
  <c r="V269" i="15" s="1"/>
  <c r="P269" i="15"/>
  <c r="Q269" i="15" s="1"/>
  <c r="AE269" i="15"/>
  <c r="AH270" i="15" l="1"/>
  <c r="AI270" i="15"/>
  <c r="AE270" i="15"/>
  <c r="P270" i="15"/>
  <c r="Q270" i="15" s="1"/>
  <c r="U270" i="15"/>
  <c r="V270" i="15" s="1"/>
  <c r="AF270" i="15"/>
  <c r="R270" i="15"/>
  <c r="AG270" i="15"/>
  <c r="I271" i="15"/>
  <c r="U271" i="15" l="1"/>
  <c r="V271" i="15" s="1"/>
  <c r="R271" i="15"/>
  <c r="AG271" i="15"/>
  <c r="I272" i="15"/>
  <c r="P271" i="15"/>
  <c r="Q271" i="15" s="1"/>
  <c r="AH271" i="15"/>
  <c r="AE271" i="15"/>
  <c r="AF271" i="15"/>
  <c r="AI271" i="15"/>
  <c r="AF272" i="15" l="1"/>
  <c r="AI272" i="15"/>
  <c r="AG272" i="15"/>
  <c r="P272" i="15"/>
  <c r="Q272" i="15" s="1"/>
  <c r="R272" i="15"/>
  <c r="I273" i="15"/>
  <c r="AE272" i="15"/>
  <c r="U272" i="15"/>
  <c r="V272" i="15" s="1"/>
  <c r="AH272" i="15"/>
  <c r="U273" i="15" l="1"/>
  <c r="V273" i="15" s="1"/>
  <c r="R273" i="15"/>
  <c r="AG273" i="15"/>
  <c r="AF273" i="15"/>
  <c r="AH273" i="15"/>
  <c r="I274" i="15"/>
  <c r="P273" i="15"/>
  <c r="Q273" i="15" s="1"/>
  <c r="AI273" i="15"/>
  <c r="AE273" i="15"/>
  <c r="I275" i="15" l="1"/>
  <c r="AG274" i="15"/>
  <c r="AH274" i="15"/>
  <c r="AI274" i="15"/>
  <c r="P274" i="15"/>
  <c r="Q274" i="15" s="1"/>
  <c r="AE274" i="15"/>
  <c r="U274" i="15"/>
  <c r="V274" i="15" s="1"/>
  <c r="R274" i="15"/>
  <c r="AF274" i="15"/>
  <c r="R275" i="15" l="1"/>
  <c r="P275" i="15"/>
  <c r="Q275" i="15" s="1"/>
  <c r="AH275" i="15"/>
  <c r="AE275" i="15"/>
  <c r="U275" i="15"/>
  <c r="V275" i="15" s="1"/>
  <c r="AI275" i="15"/>
  <c r="AF275" i="15"/>
  <c r="AG275" i="15"/>
  <c r="I276" i="15"/>
  <c r="AF276" i="15" l="1"/>
  <c r="AE276" i="15"/>
  <c r="AG276" i="15"/>
  <c r="P276" i="15"/>
  <c r="Q276" i="15" s="1"/>
  <c r="R276" i="15"/>
  <c r="I277" i="15"/>
  <c r="AH276" i="15"/>
  <c r="U276" i="15"/>
  <c r="V276" i="15" s="1"/>
  <c r="AI276" i="15"/>
  <c r="AF277" i="15" l="1"/>
  <c r="AE277" i="15"/>
  <c r="AG277" i="15"/>
  <c r="P277" i="15"/>
  <c r="Q277" i="15" s="1"/>
  <c r="R277" i="15"/>
  <c r="I278" i="15"/>
  <c r="AH277" i="15"/>
  <c r="U277" i="15"/>
  <c r="V277" i="15" s="1"/>
  <c r="AI277" i="15"/>
  <c r="AG278" i="15" l="1"/>
  <c r="P278" i="15"/>
  <c r="Q278" i="15" s="1"/>
  <c r="R278" i="15"/>
  <c r="AE278" i="15"/>
  <c r="I279" i="15"/>
  <c r="AH278" i="15"/>
  <c r="AI278" i="15"/>
  <c r="U278" i="15"/>
  <c r="V278" i="15" s="1"/>
  <c r="AF278" i="15"/>
  <c r="AG279" i="15" l="1"/>
  <c r="AF279" i="15"/>
  <c r="P279" i="15"/>
  <c r="Q279" i="15" s="1"/>
  <c r="AE279" i="15"/>
  <c r="R279" i="15"/>
  <c r="AH279" i="15"/>
  <c r="I280" i="15"/>
  <c r="AI279" i="15"/>
  <c r="U279" i="15"/>
  <c r="V279" i="15" s="1"/>
  <c r="AG280" i="15" l="1"/>
  <c r="P280" i="15"/>
  <c r="Q280" i="15" s="1"/>
  <c r="R280" i="15"/>
  <c r="AF280" i="15"/>
  <c r="I281" i="15"/>
  <c r="AH280" i="15"/>
  <c r="U280" i="15"/>
  <c r="V280" i="15" s="1"/>
  <c r="AI280" i="15"/>
  <c r="AE280" i="15"/>
  <c r="AG281" i="15" l="1"/>
  <c r="I282" i="15"/>
  <c r="R281" i="15"/>
  <c r="U281" i="15"/>
  <c r="V281" i="15" s="1"/>
  <c r="AI281" i="15"/>
  <c r="AF281" i="15"/>
  <c r="P281" i="15"/>
  <c r="Q281" i="15" s="1"/>
  <c r="AH281" i="15"/>
  <c r="AE281" i="15"/>
  <c r="I283" i="15" l="1"/>
  <c r="AE282" i="15"/>
  <c r="R282" i="15"/>
  <c r="AH282" i="15"/>
  <c r="U282" i="15"/>
  <c r="V282" i="15" s="1"/>
  <c r="AI282" i="15"/>
  <c r="AG282" i="15"/>
  <c r="AF282" i="15"/>
  <c r="P282" i="15"/>
  <c r="Q282" i="15" s="1"/>
  <c r="AE283" i="15" l="1"/>
  <c r="AG283" i="15"/>
  <c r="I284" i="15"/>
  <c r="R283" i="15"/>
  <c r="P283" i="15"/>
  <c r="Q283" i="15" s="1"/>
  <c r="U283" i="15"/>
  <c r="V283" i="15" s="1"/>
  <c r="AI283" i="15"/>
  <c r="AF283" i="15"/>
  <c r="AH283" i="15"/>
  <c r="AE284" i="15" l="1"/>
  <c r="AG284" i="15"/>
  <c r="AF284" i="15"/>
  <c r="P284" i="15"/>
  <c r="Q284" i="15" s="1"/>
  <c r="AI284" i="15"/>
  <c r="U284" i="15"/>
  <c r="V284" i="15" s="1"/>
  <c r="R284" i="15"/>
  <c r="I285" i="15"/>
  <c r="AH284" i="15"/>
  <c r="AH285" i="15" l="1"/>
  <c r="P285" i="15"/>
  <c r="Q285" i="15" s="1"/>
  <c r="AE285" i="15"/>
  <c r="AG285" i="15"/>
  <c r="AI285" i="15"/>
  <c r="I286" i="15"/>
  <c r="AF285" i="15"/>
  <c r="R285" i="15"/>
  <c r="U285" i="15"/>
  <c r="V285" i="15" s="1"/>
  <c r="AG286" i="15" l="1"/>
  <c r="AI286" i="15"/>
  <c r="R286" i="15"/>
  <c r="U286" i="15"/>
  <c r="V286" i="15" s="1"/>
  <c r="I287" i="15"/>
  <c r="P286" i="15"/>
  <c r="Q286" i="15" s="1"/>
  <c r="AF286" i="15"/>
  <c r="AH286" i="15"/>
  <c r="AE286" i="15"/>
  <c r="P287" i="15" l="1"/>
  <c r="Q287" i="15" s="1"/>
  <c r="R287" i="15"/>
  <c r="AE287" i="15"/>
  <c r="AH287" i="15"/>
  <c r="U287" i="15"/>
  <c r="V287" i="15" s="1"/>
  <c r="AF287" i="15"/>
  <c r="AG287" i="15"/>
  <c r="AI287" i="15"/>
  <c r="I288" i="15"/>
  <c r="U288" i="15" l="1"/>
  <c r="V288" i="15" s="1"/>
  <c r="R288" i="15"/>
  <c r="AF288" i="15"/>
  <c r="AI288" i="15"/>
  <c r="I289" i="15"/>
  <c r="AG288" i="15"/>
  <c r="P288" i="15"/>
  <c r="Q288" i="15" s="1"/>
  <c r="AH288" i="15"/>
  <c r="AE288" i="15"/>
  <c r="R289" i="15" l="1"/>
  <c r="AE289" i="15"/>
  <c r="AG289" i="15"/>
  <c r="U289" i="15"/>
  <c r="V289" i="15" s="1"/>
  <c r="AH289" i="15"/>
  <c r="AI289" i="15"/>
  <c r="P289" i="15"/>
  <c r="Q289" i="15" s="1"/>
  <c r="AF289" i="15"/>
  <c r="I290" i="15"/>
  <c r="AI290" i="15" l="1"/>
  <c r="AE290" i="15"/>
  <c r="AG290" i="15"/>
  <c r="P290" i="15"/>
  <c r="Q290" i="15" s="1"/>
  <c r="R290" i="15"/>
  <c r="AH290" i="15"/>
  <c r="I291" i="15"/>
  <c r="U290" i="15"/>
  <c r="V290" i="15" s="1"/>
  <c r="AF290" i="15"/>
  <c r="U291" i="15" l="1"/>
  <c r="V291" i="15" s="1"/>
  <c r="AI291" i="15"/>
  <c r="R291" i="15"/>
  <c r="AF291" i="15"/>
  <c r="AG291" i="15"/>
  <c r="AE291" i="15"/>
  <c r="P291" i="15"/>
  <c r="Q291" i="15" s="1"/>
  <c r="I292" i="15"/>
  <c r="AH291" i="15"/>
  <c r="AF292" i="15" l="1"/>
  <c r="AI292" i="15"/>
  <c r="R292" i="15"/>
  <c r="AG292" i="15"/>
  <c r="P292" i="15"/>
  <c r="Q292" i="15" s="1"/>
  <c r="AE292" i="15"/>
  <c r="U292" i="15"/>
  <c r="V292" i="15" s="1"/>
  <c r="AH292" i="15"/>
  <c r="I293" i="15"/>
  <c r="AF293" i="15" l="1"/>
  <c r="R293" i="15"/>
  <c r="AG293" i="15"/>
  <c r="I294" i="15"/>
  <c r="AE293" i="15"/>
  <c r="AH293" i="15"/>
  <c r="U293" i="15"/>
  <c r="V293" i="15" s="1"/>
  <c r="AI293" i="15"/>
  <c r="P293" i="15"/>
  <c r="Q293" i="15" s="1"/>
  <c r="AG294" i="15" l="1"/>
  <c r="I295" i="15"/>
  <c r="AF294" i="15"/>
  <c r="U294" i="15"/>
  <c r="V294" i="15" s="1"/>
  <c r="AI294" i="15"/>
  <c r="P294" i="15"/>
  <c r="Q294" i="15" s="1"/>
  <c r="R294" i="15"/>
  <c r="AH294" i="15"/>
  <c r="AE294" i="15"/>
  <c r="AH295" i="15" l="1"/>
  <c r="R295" i="15"/>
  <c r="P295" i="15"/>
  <c r="Q295" i="15" s="1"/>
  <c r="AE295" i="15"/>
  <c r="AI295" i="15"/>
  <c r="AF295" i="15"/>
  <c r="U295" i="15"/>
  <c r="V295" i="15" s="1"/>
  <c r="I296" i="15"/>
  <c r="AG295" i="15"/>
  <c r="U296" i="15" l="1"/>
  <c r="V296" i="15" s="1"/>
  <c r="AI296" i="15"/>
  <c r="I297" i="15"/>
  <c r="AF296" i="15"/>
  <c r="AG296" i="15"/>
  <c r="P296" i="15"/>
  <c r="Q296" i="15" s="1"/>
  <c r="AE296" i="15"/>
  <c r="AH296" i="15"/>
  <c r="R296" i="15"/>
  <c r="AF297" i="15" l="1"/>
  <c r="P297" i="15"/>
  <c r="Q297" i="15" s="1"/>
  <c r="AI297" i="15"/>
  <c r="I298" i="15"/>
  <c r="AH297" i="15"/>
  <c r="U297" i="15"/>
  <c r="V297" i="15" s="1"/>
  <c r="AE297" i="15"/>
  <c r="R297" i="15"/>
  <c r="AG297" i="15"/>
  <c r="U298" i="15" l="1"/>
  <c r="V298" i="15" s="1"/>
  <c r="AE298" i="15"/>
  <c r="AG298" i="15"/>
  <c r="R298" i="15"/>
  <c r="P298" i="15"/>
  <c r="Q298" i="15" s="1"/>
  <c r="AH298" i="15"/>
  <c r="AI298" i="15"/>
  <c r="AF298" i="15"/>
  <c r="I299" i="15"/>
  <c r="AI299" i="15" l="1"/>
  <c r="U299" i="15"/>
  <c r="V299" i="15" s="1"/>
  <c r="AG299" i="15"/>
  <c r="AE299" i="15"/>
  <c r="I300" i="15"/>
  <c r="AF299" i="15"/>
  <c r="P299" i="15"/>
  <c r="Q299" i="15" s="1"/>
  <c r="AH299" i="15"/>
  <c r="R299" i="15"/>
  <c r="I301" i="15" l="1"/>
  <c r="U300" i="15"/>
  <c r="V300" i="15" s="1"/>
  <c r="AI300" i="15"/>
  <c r="R300" i="15"/>
  <c r="AH300" i="15"/>
  <c r="AF300" i="15"/>
  <c r="P300" i="15"/>
  <c r="Q300" i="15" s="1"/>
  <c r="AG300" i="15"/>
  <c r="AE300" i="15"/>
  <c r="AI301" i="15" l="1"/>
  <c r="I302" i="15"/>
  <c r="U301" i="15"/>
  <c r="V301" i="15" s="1"/>
  <c r="P301" i="15"/>
  <c r="Q301" i="15" s="1"/>
  <c r="R301" i="15"/>
  <c r="AH301" i="15"/>
  <c r="AE301" i="15"/>
  <c r="AG301" i="15"/>
  <c r="AF301" i="15"/>
  <c r="R302" i="15" l="1"/>
  <c r="I303" i="15"/>
  <c r="AF302" i="15"/>
  <c r="U302" i="15"/>
  <c r="V302" i="15" s="1"/>
  <c r="AE302" i="15"/>
  <c r="P302" i="15"/>
  <c r="Q302" i="15" s="1"/>
  <c r="AH302" i="15"/>
  <c r="AG302" i="15"/>
  <c r="AI302" i="15"/>
  <c r="AG303" i="15" l="1"/>
  <c r="P303" i="15"/>
  <c r="Q303" i="15" s="1"/>
  <c r="R303" i="15"/>
  <c r="I304" i="15"/>
  <c r="AH303" i="15"/>
  <c r="U303" i="15"/>
  <c r="V303" i="15" s="1"/>
  <c r="AI303" i="15"/>
  <c r="AF303" i="15"/>
  <c r="AE303" i="15"/>
  <c r="R304" i="15" l="1"/>
  <c r="AI304" i="15"/>
  <c r="U304" i="15"/>
  <c r="V304" i="15" s="1"/>
  <c r="AH304" i="15"/>
  <c r="AG304" i="15"/>
  <c r="AE304" i="15"/>
  <c r="I305" i="15"/>
  <c r="P304" i="15"/>
  <c r="Q304" i="15" s="1"/>
  <c r="AF304" i="15"/>
  <c r="AI305" i="15" l="1"/>
  <c r="AE305" i="15"/>
  <c r="AG305" i="15"/>
  <c r="I306" i="15"/>
  <c r="AF305" i="15"/>
  <c r="AH305" i="15"/>
  <c r="R305" i="15"/>
  <c r="P305" i="15"/>
  <c r="Q305" i="15" s="1"/>
  <c r="U305" i="15"/>
  <c r="V305" i="15" s="1"/>
  <c r="AF306" i="15" l="1"/>
  <c r="AI306" i="15"/>
  <c r="R306" i="15"/>
  <c r="AE306" i="15"/>
  <c r="P306" i="15"/>
  <c r="Q306" i="15" s="1"/>
  <c r="I307" i="15"/>
  <c r="U306" i="15"/>
  <c r="V306" i="15" s="1"/>
  <c r="AH306" i="15"/>
  <c r="AG306" i="15"/>
  <c r="AG307" i="15" l="1"/>
  <c r="R307" i="15"/>
  <c r="AH307" i="15"/>
  <c r="I308" i="15"/>
  <c r="P307" i="15"/>
  <c r="Q307" i="15" s="1"/>
  <c r="U307" i="15"/>
  <c r="V307" i="15" s="1"/>
  <c r="AE307" i="15"/>
  <c r="AF307" i="15"/>
  <c r="AI307" i="15"/>
  <c r="AF308" i="15" l="1"/>
  <c r="AG308" i="15"/>
  <c r="I309" i="15"/>
  <c r="AE308" i="15"/>
  <c r="R308" i="15"/>
  <c r="AH308" i="15"/>
  <c r="U308" i="15"/>
  <c r="V308" i="15" s="1"/>
  <c r="AI308" i="15"/>
  <c r="P308" i="15"/>
  <c r="Q308" i="15" s="1"/>
  <c r="P309" i="15" l="1"/>
  <c r="Q309" i="15" s="1"/>
  <c r="AE309" i="15"/>
  <c r="AG309" i="15"/>
  <c r="AH309" i="15"/>
  <c r="R309" i="15"/>
  <c r="I310" i="15"/>
  <c r="AI309" i="15"/>
  <c r="U309" i="15"/>
  <c r="V309" i="15" s="1"/>
  <c r="AF309" i="15"/>
  <c r="P310" i="15" l="1"/>
  <c r="Q310" i="15" s="1"/>
  <c r="I311" i="15"/>
  <c r="AE310" i="15"/>
  <c r="AF310" i="15"/>
  <c r="AG310" i="15"/>
  <c r="U310" i="15"/>
  <c r="V310" i="15" s="1"/>
  <c r="AI310" i="15"/>
  <c r="R310" i="15"/>
  <c r="AH310" i="15"/>
  <c r="AE311" i="15" l="1"/>
  <c r="AG311" i="15"/>
  <c r="I312" i="15"/>
  <c r="R311" i="15"/>
  <c r="U311" i="15"/>
  <c r="V311" i="15" s="1"/>
  <c r="AH311" i="15"/>
  <c r="AF311" i="15"/>
  <c r="AI311" i="15"/>
  <c r="P311" i="15"/>
  <c r="Q311" i="15" s="1"/>
  <c r="AG312" i="15" l="1"/>
  <c r="AF312" i="15"/>
  <c r="R312" i="15"/>
  <c r="U312" i="15"/>
  <c r="V312" i="15" s="1"/>
  <c r="P312" i="15"/>
  <c r="Q312" i="15" s="1"/>
  <c r="I313" i="15"/>
  <c r="AH312" i="15"/>
  <c r="AI312" i="15"/>
  <c r="AE312" i="15"/>
  <c r="U313" i="15" l="1"/>
  <c r="V313" i="15" s="1"/>
  <c r="I314" i="15"/>
  <c r="AG313" i="15"/>
  <c r="R313" i="15"/>
  <c r="AH313" i="15"/>
  <c r="AE313" i="15"/>
  <c r="AI313" i="15"/>
  <c r="AF313" i="15"/>
  <c r="P313" i="15"/>
  <c r="Q313" i="15" s="1"/>
  <c r="U314" i="15" l="1"/>
  <c r="V314" i="15" s="1"/>
  <c r="AH314" i="15"/>
  <c r="P314" i="15"/>
  <c r="Q314" i="15" s="1"/>
  <c r="R314" i="15"/>
  <c r="AE314" i="15"/>
  <c r="I315" i="15"/>
  <c r="AF314" i="15"/>
  <c r="AI314" i="15"/>
  <c r="AG314" i="15"/>
  <c r="AF315" i="15" l="1"/>
  <c r="P315" i="15"/>
  <c r="Q315" i="15" s="1"/>
  <c r="U315" i="15"/>
  <c r="V315" i="15" s="1"/>
  <c r="AE315" i="15"/>
  <c r="AG315" i="15"/>
  <c r="AH315" i="15"/>
  <c r="R315" i="15"/>
  <c r="AI315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Henrik Vestergaard Poulsen</author>
  </authors>
  <commentList>
    <comment ref="S1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Ikke opgivet i Evacrop</t>
        </r>
      </text>
    </comment>
    <comment ref="K20" authorId="0" shapeId="0" xr:uid="{00000000-0006-0000-0200-000002000000}">
      <text>
        <r>
          <rPr>
            <sz val="9"/>
            <color indexed="81"/>
            <rFont val="Tahoma"/>
            <family val="2"/>
          </rPr>
          <t>Temp sum fuldt bladareal for vinterhvede efterår i Evacrop</t>
        </r>
      </text>
    </comment>
    <comment ref="S20" authorId="0" shapeId="0" xr:uid="{00000000-0006-0000-0200-000003000000}">
      <text>
        <r>
          <rPr>
            <sz val="9"/>
            <color indexed="81"/>
            <rFont val="Tahoma"/>
            <family val="2"/>
          </rPr>
          <t>Temp.sum fremspiring vinterhvede efterår i Evacrop.</t>
        </r>
      </text>
    </comment>
  </commentList>
</comments>
</file>

<file path=xl/sharedStrings.xml><?xml version="1.0" encoding="utf-8"?>
<sst xmlns="http://schemas.openxmlformats.org/spreadsheetml/2006/main" count="328" uniqueCount="166">
  <si>
    <t>Lg</t>
  </si>
  <si>
    <t>Dato</t>
  </si>
  <si>
    <t>t</t>
  </si>
  <si>
    <t>F</t>
  </si>
  <si>
    <t xml:space="preserve">Grønt </t>
  </si>
  <si>
    <t>bladareal</t>
  </si>
  <si>
    <t xml:space="preserve">Effektiv </t>
  </si>
  <si>
    <t>Ce</t>
  </si>
  <si>
    <t>Tt</t>
  </si>
  <si>
    <t>T'te døgns</t>
  </si>
  <si>
    <t>middeltemp</t>
  </si>
  <si>
    <t>Tb</t>
  </si>
  <si>
    <t>Basis-</t>
  </si>
  <si>
    <t>temp.</t>
  </si>
  <si>
    <t>Sa-b</t>
  </si>
  <si>
    <t>Temp.sum</t>
  </si>
  <si>
    <t>fra a-b</t>
  </si>
  <si>
    <t>SLr</t>
  </si>
  <si>
    <t>SLx</t>
  </si>
  <si>
    <t>SLm</t>
  </si>
  <si>
    <t>tSLx</t>
  </si>
  <si>
    <t>tSLm</t>
  </si>
  <si>
    <t>Tidspunkt</t>
  </si>
  <si>
    <t>Fænologi</t>
  </si>
  <si>
    <t>faser</t>
  </si>
  <si>
    <t>Blad/rod</t>
  </si>
  <si>
    <t>SL0</t>
  </si>
  <si>
    <t>tSL0</t>
  </si>
  <si>
    <t xml:space="preserve"> </t>
  </si>
  <si>
    <t>Bladarealindeks</t>
  </si>
  <si>
    <t>Lgv</t>
  </si>
  <si>
    <t>Lge</t>
  </si>
  <si>
    <t>Lgx</t>
  </si>
  <si>
    <t>Lgm</t>
  </si>
  <si>
    <t>3.6.1</t>
  </si>
  <si>
    <t>3.6.2</t>
  </si>
  <si>
    <t>3.6.3</t>
  </si>
  <si>
    <t>Sådato</t>
  </si>
  <si>
    <t>Vækststop</t>
  </si>
  <si>
    <t>tv</t>
  </si>
  <si>
    <t>Lym</t>
  </si>
  <si>
    <t>hjælp</t>
  </si>
  <si>
    <t>3.10.1</t>
  </si>
  <si>
    <t>3.10.2</t>
  </si>
  <si>
    <t>Rødder</t>
  </si>
  <si>
    <t>z0</t>
  </si>
  <si>
    <t>zv</t>
  </si>
  <si>
    <t>zxA</t>
  </si>
  <si>
    <t>zm</t>
  </si>
  <si>
    <t>cr</t>
  </si>
  <si>
    <t>zx</t>
  </si>
  <si>
    <t>zr</t>
  </si>
  <si>
    <t>Temperatursumskrav for fænogiske faser i vårafgrøder</t>
  </si>
  <si>
    <t>Afgrøde</t>
  </si>
  <si>
    <t>SF1</t>
  </si>
  <si>
    <t>SF2</t>
  </si>
  <si>
    <t>SF3</t>
  </si>
  <si>
    <t>SF4</t>
  </si>
  <si>
    <t>SF5</t>
  </si>
  <si>
    <t>Bederoer</t>
  </si>
  <si>
    <t>Ærter</t>
  </si>
  <si>
    <t>Kartofler, tidlige</t>
  </si>
  <si>
    <t>Kartofler, middeltidlige</t>
  </si>
  <si>
    <t>Kartofler, sildige</t>
  </si>
  <si>
    <t>Vårbyg</t>
  </si>
  <si>
    <t>Vårraps</t>
  </si>
  <si>
    <t>Majs</t>
  </si>
  <si>
    <t>Bladarealindeks i vårafgrøder</t>
  </si>
  <si>
    <t>Sle</t>
  </si>
  <si>
    <t>Temperatursumskrav for simulering af bladareal i vårafgrøder</t>
  </si>
  <si>
    <t>Effektiv roddybde og rodvækstrate i  vårafgrøder</t>
  </si>
  <si>
    <t>Vælg afgrøde:</t>
  </si>
  <si>
    <t>Vælg JB#:</t>
  </si>
  <si>
    <t>Kartofler</t>
  </si>
  <si>
    <t>Temperatursumskrav for fremspirring</t>
  </si>
  <si>
    <t>Start:</t>
  </si>
  <si>
    <t>zxJ</t>
  </si>
  <si>
    <t>Maks effektiv roddybde</t>
  </si>
  <si>
    <t>JB</t>
  </si>
  <si>
    <t>zo</t>
  </si>
  <si>
    <t>θfo</t>
  </si>
  <si>
    <t>θwo</t>
  </si>
  <si>
    <t>θfu</t>
  </si>
  <si>
    <t>θwu</t>
  </si>
  <si>
    <t>ce</t>
  </si>
  <si>
    <t>cT</t>
  </si>
  <si>
    <t>kqr</t>
  </si>
  <si>
    <t>kqb</t>
  </si>
  <si>
    <t>CrJ</t>
  </si>
  <si>
    <t>zxJ'</t>
  </si>
  <si>
    <t>Jordfysiske parametre</t>
  </si>
  <si>
    <t>t0</t>
  </si>
  <si>
    <t>Test</t>
  </si>
  <si>
    <t>fra t0</t>
  </si>
  <si>
    <t>Bladarealindeks og temperatursumskrav i græs</t>
  </si>
  <si>
    <t>LgC</t>
  </si>
  <si>
    <t>Græs</t>
  </si>
  <si>
    <t>Effektiv roddybde og rodvækstrate i  græs</t>
  </si>
  <si>
    <r>
      <t>S</t>
    </r>
    <r>
      <rPr>
        <vertAlign val="subscript"/>
        <sz val="9"/>
        <color theme="1"/>
        <rFont val="Arial"/>
        <family val="2"/>
      </rPr>
      <t>lag1</t>
    </r>
  </si>
  <si>
    <t>Slæt 1</t>
  </si>
  <si>
    <t>Slæt 2</t>
  </si>
  <si>
    <t>Slæt 3</t>
  </si>
  <si>
    <t>Slæt 4</t>
  </si>
  <si>
    <t>Slæt 5</t>
  </si>
  <si>
    <t>C1</t>
  </si>
  <si>
    <t>C2</t>
  </si>
  <si>
    <t>C3</t>
  </si>
  <si>
    <t>C4</t>
  </si>
  <si>
    <t>C5</t>
  </si>
  <si>
    <t>Slæt</t>
  </si>
  <si>
    <r>
      <t>S</t>
    </r>
    <r>
      <rPr>
        <vertAlign val="subscript"/>
        <sz val="9"/>
        <color theme="1"/>
        <rFont val="Arial"/>
        <family val="2"/>
      </rPr>
      <t>lagj</t>
    </r>
  </si>
  <si>
    <t>Nummer</t>
  </si>
  <si>
    <t>slæt</t>
  </si>
  <si>
    <t>LgF1</t>
  </si>
  <si>
    <t>Lag 1</t>
  </si>
  <si>
    <t>Lag 2</t>
  </si>
  <si>
    <t>Lag 3</t>
  </si>
  <si>
    <t>Lag 4</t>
  </si>
  <si>
    <t>Lag 5</t>
  </si>
  <si>
    <t>LgF2</t>
  </si>
  <si>
    <t>Lag</t>
  </si>
  <si>
    <t>Lag-sum</t>
  </si>
  <si>
    <t>Dag Lag</t>
  </si>
  <si>
    <t>tLag1</t>
  </si>
  <si>
    <t>tLag2</t>
  </si>
  <si>
    <t>tLag3</t>
  </si>
  <si>
    <t>tLag4</t>
  </si>
  <si>
    <t>tLag5</t>
  </si>
  <si>
    <t>C1-C2</t>
  </si>
  <si>
    <t>LgF3</t>
  </si>
  <si>
    <t>C2-C3</t>
  </si>
  <si>
    <t>LgF4</t>
  </si>
  <si>
    <t>C3-C4</t>
  </si>
  <si>
    <t>LgF5</t>
  </si>
  <si>
    <t>C4-C5</t>
  </si>
  <si>
    <t>(Rod)</t>
  </si>
  <si>
    <t>roddybde</t>
  </si>
  <si>
    <t>LgF6</t>
  </si>
  <si>
    <t>C5-C6</t>
  </si>
  <si>
    <t>Ja</t>
  </si>
  <si>
    <t>Nej</t>
  </si>
  <si>
    <t>Obs</t>
  </si>
  <si>
    <t>Vinterbyg</t>
  </si>
  <si>
    <t>Vinterhvede</t>
  </si>
  <si>
    <t>Vinterraps</t>
  </si>
  <si>
    <t>Vinterrug</t>
  </si>
  <si>
    <t>Lgov</t>
  </si>
  <si>
    <t>Vinterbyg, efterår</t>
  </si>
  <si>
    <t>Vinterhvede, efterår</t>
  </si>
  <si>
    <t>Vinterraps, efterår</t>
  </si>
  <si>
    <t>Vinterrug, efterår</t>
  </si>
  <si>
    <t>zrov</t>
  </si>
  <si>
    <t>Temperatursumskrav, Blad- og rodudvikling</t>
  </si>
  <si>
    <t>Dags#</t>
  </si>
  <si>
    <t>a1</t>
  </si>
  <si>
    <t>a2</t>
  </si>
  <si>
    <t>a3</t>
  </si>
  <si>
    <t>a4</t>
  </si>
  <si>
    <t>Te</t>
  </si>
  <si>
    <t>Tempsum</t>
  </si>
  <si>
    <t>begynd</t>
  </si>
  <si>
    <t>slut</t>
  </si>
  <si>
    <t>a</t>
  </si>
  <si>
    <t>Fra</t>
  </si>
  <si>
    <t>Dag#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</si>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</sst>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5" x14ac:knownFonts="1"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1"/>
      <name val="Tahoma"/>
      <family val="2"/>
    </font>
    <font>
      <vertAlign val="subscript"/>
      <sz val="9"/>
      <color theme="1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2" borderId="0" xfId="0" applyFill="1"/>
    <xf numFmtId="164" fontId="0" fillId="0" borderId="0" xfId="0" applyNumberFormat="1"/>
    <xf numFmtId="1" fontId="0" fillId="0" borderId="0" xfId="0" applyNumberFormat="1"/>
    <xf numFmtId="0" fontId="1" fillId="0" borderId="0" xfId="0" applyFont="1"/>
    <xf numFmtId="2" fontId="1" fillId="0" borderId="0" xfId="0" applyNumberFormat="1" applyFont="1"/>
    <xf numFmtId="165" fontId="0" fillId="0" borderId="0" xfId="0" applyNumberFormat="1"/>
    <xf numFmtId="165" fontId="0" fillId="2" borderId="0" xfId="0" applyNumberFormat="1" applyFill="1"/>
    <xf numFmtId="164" fontId="0" fillId="0" borderId="0" xfId="0" applyNumberFormat="1" applyFont="1"/>
    <xf numFmtId="0" fontId="0" fillId="0" borderId="0" xfId="0" applyFont="1" applyFill="1"/>
    <xf numFmtId="165" fontId="0" fillId="0" borderId="0" xfId="0" applyNumberFormat="1" applyFill="1"/>
    <xf numFmtId="14" fontId="0" fillId="0" borderId="0" xfId="0" applyNumberFormat="1"/>
    <xf numFmtId="0" fontId="0" fillId="0" borderId="0" xfId="0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Grønt bladareal</c:v>
          </c:tx>
          <c:spPr>
            <a:ln w="317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'Afgrødemodel græs'!$B$10:$B$314</c:f>
              <c:numCache>
                <c:formatCode>dd/mm/yy;@</c:formatCode>
                <c:ptCount val="305"/>
                <c:pt idx="0">
                  <c:v>43160</c:v>
                </c:pt>
                <c:pt idx="1">
                  <c:v>43161</c:v>
                </c:pt>
                <c:pt idx="2">
                  <c:v>43162</c:v>
                </c:pt>
                <c:pt idx="3">
                  <c:v>43163</c:v>
                </c:pt>
                <c:pt idx="4">
                  <c:v>43164</c:v>
                </c:pt>
                <c:pt idx="5">
                  <c:v>43165</c:v>
                </c:pt>
                <c:pt idx="6">
                  <c:v>43166</c:v>
                </c:pt>
                <c:pt idx="7">
                  <c:v>43167</c:v>
                </c:pt>
                <c:pt idx="8">
                  <c:v>43168</c:v>
                </c:pt>
                <c:pt idx="9">
                  <c:v>43169</c:v>
                </c:pt>
                <c:pt idx="10">
                  <c:v>43170</c:v>
                </c:pt>
                <c:pt idx="11">
                  <c:v>43171</c:v>
                </c:pt>
                <c:pt idx="12">
                  <c:v>43172</c:v>
                </c:pt>
                <c:pt idx="13">
                  <c:v>43173</c:v>
                </c:pt>
                <c:pt idx="14">
                  <c:v>43174</c:v>
                </c:pt>
                <c:pt idx="15">
                  <c:v>43175</c:v>
                </c:pt>
                <c:pt idx="16">
                  <c:v>43176</c:v>
                </c:pt>
                <c:pt idx="17">
                  <c:v>43177</c:v>
                </c:pt>
                <c:pt idx="18">
                  <c:v>43178</c:v>
                </c:pt>
                <c:pt idx="19">
                  <c:v>43179</c:v>
                </c:pt>
                <c:pt idx="20">
                  <c:v>43180</c:v>
                </c:pt>
                <c:pt idx="21">
                  <c:v>43181</c:v>
                </c:pt>
                <c:pt idx="22">
                  <c:v>43182</c:v>
                </c:pt>
                <c:pt idx="23">
                  <c:v>43183</c:v>
                </c:pt>
                <c:pt idx="24">
                  <c:v>43184</c:v>
                </c:pt>
                <c:pt idx="25">
                  <c:v>43185</c:v>
                </c:pt>
                <c:pt idx="26">
                  <c:v>43186</c:v>
                </c:pt>
                <c:pt idx="27">
                  <c:v>43187</c:v>
                </c:pt>
                <c:pt idx="28">
                  <c:v>43188</c:v>
                </c:pt>
                <c:pt idx="29">
                  <c:v>43189</c:v>
                </c:pt>
                <c:pt idx="30">
                  <c:v>43190</c:v>
                </c:pt>
                <c:pt idx="31">
                  <c:v>43191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43197</c:v>
                </c:pt>
                <c:pt idx="38">
                  <c:v>43198</c:v>
                </c:pt>
                <c:pt idx="39">
                  <c:v>43199</c:v>
                </c:pt>
                <c:pt idx="40">
                  <c:v>43200</c:v>
                </c:pt>
                <c:pt idx="41">
                  <c:v>43201</c:v>
                </c:pt>
                <c:pt idx="42">
                  <c:v>43202</c:v>
                </c:pt>
                <c:pt idx="43">
                  <c:v>43203</c:v>
                </c:pt>
                <c:pt idx="44">
                  <c:v>43204</c:v>
                </c:pt>
                <c:pt idx="45">
                  <c:v>43205</c:v>
                </c:pt>
                <c:pt idx="46">
                  <c:v>43206</c:v>
                </c:pt>
                <c:pt idx="47">
                  <c:v>43207</c:v>
                </c:pt>
                <c:pt idx="48">
                  <c:v>43208</c:v>
                </c:pt>
                <c:pt idx="49">
                  <c:v>43209</c:v>
                </c:pt>
                <c:pt idx="50">
                  <c:v>43210</c:v>
                </c:pt>
                <c:pt idx="51">
                  <c:v>43211</c:v>
                </c:pt>
                <c:pt idx="52">
                  <c:v>43212</c:v>
                </c:pt>
                <c:pt idx="53">
                  <c:v>43213</c:v>
                </c:pt>
                <c:pt idx="54">
                  <c:v>43214</c:v>
                </c:pt>
                <c:pt idx="55">
                  <c:v>43215</c:v>
                </c:pt>
                <c:pt idx="56">
                  <c:v>43216</c:v>
                </c:pt>
                <c:pt idx="57">
                  <c:v>43217</c:v>
                </c:pt>
                <c:pt idx="58">
                  <c:v>43218</c:v>
                </c:pt>
                <c:pt idx="59">
                  <c:v>43219</c:v>
                </c:pt>
                <c:pt idx="60">
                  <c:v>43220</c:v>
                </c:pt>
                <c:pt idx="61">
                  <c:v>43221</c:v>
                </c:pt>
                <c:pt idx="62">
                  <c:v>43222</c:v>
                </c:pt>
                <c:pt idx="63">
                  <c:v>43223</c:v>
                </c:pt>
                <c:pt idx="64">
                  <c:v>43224</c:v>
                </c:pt>
                <c:pt idx="65">
                  <c:v>43225</c:v>
                </c:pt>
                <c:pt idx="66">
                  <c:v>43226</c:v>
                </c:pt>
                <c:pt idx="67">
                  <c:v>43227</c:v>
                </c:pt>
                <c:pt idx="68">
                  <c:v>43228</c:v>
                </c:pt>
                <c:pt idx="69">
                  <c:v>43229</c:v>
                </c:pt>
                <c:pt idx="70">
                  <c:v>43230</c:v>
                </c:pt>
                <c:pt idx="71">
                  <c:v>43231</c:v>
                </c:pt>
                <c:pt idx="72">
                  <c:v>43232</c:v>
                </c:pt>
                <c:pt idx="73">
                  <c:v>43233</c:v>
                </c:pt>
                <c:pt idx="74">
                  <c:v>43234</c:v>
                </c:pt>
                <c:pt idx="75">
                  <c:v>43235</c:v>
                </c:pt>
                <c:pt idx="76">
                  <c:v>43236</c:v>
                </c:pt>
                <c:pt idx="77">
                  <c:v>43237</c:v>
                </c:pt>
                <c:pt idx="78">
                  <c:v>43238</c:v>
                </c:pt>
                <c:pt idx="79">
                  <c:v>43239</c:v>
                </c:pt>
                <c:pt idx="80">
                  <c:v>43240</c:v>
                </c:pt>
                <c:pt idx="81">
                  <c:v>43241</c:v>
                </c:pt>
                <c:pt idx="82">
                  <c:v>43242</c:v>
                </c:pt>
                <c:pt idx="83">
                  <c:v>43243</c:v>
                </c:pt>
                <c:pt idx="84">
                  <c:v>43244</c:v>
                </c:pt>
                <c:pt idx="85">
                  <c:v>43245</c:v>
                </c:pt>
                <c:pt idx="86">
                  <c:v>43246</c:v>
                </c:pt>
                <c:pt idx="87">
                  <c:v>43247</c:v>
                </c:pt>
                <c:pt idx="88">
                  <c:v>43248</c:v>
                </c:pt>
                <c:pt idx="89">
                  <c:v>43249</c:v>
                </c:pt>
                <c:pt idx="90">
                  <c:v>43250</c:v>
                </c:pt>
                <c:pt idx="91">
                  <c:v>43251</c:v>
                </c:pt>
                <c:pt idx="92">
                  <c:v>43252</c:v>
                </c:pt>
                <c:pt idx="93">
                  <c:v>43253</c:v>
                </c:pt>
                <c:pt idx="94">
                  <c:v>43254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43260</c:v>
                </c:pt>
                <c:pt idx="101">
                  <c:v>43261</c:v>
                </c:pt>
                <c:pt idx="102">
                  <c:v>43262</c:v>
                </c:pt>
                <c:pt idx="103">
                  <c:v>43263</c:v>
                </c:pt>
                <c:pt idx="104">
                  <c:v>43264</c:v>
                </c:pt>
                <c:pt idx="105">
                  <c:v>43265</c:v>
                </c:pt>
                <c:pt idx="106">
                  <c:v>43266</c:v>
                </c:pt>
                <c:pt idx="107">
                  <c:v>43267</c:v>
                </c:pt>
                <c:pt idx="108">
                  <c:v>43268</c:v>
                </c:pt>
                <c:pt idx="109">
                  <c:v>43269</c:v>
                </c:pt>
                <c:pt idx="110">
                  <c:v>43270</c:v>
                </c:pt>
                <c:pt idx="111">
                  <c:v>43271</c:v>
                </c:pt>
                <c:pt idx="112">
                  <c:v>43272</c:v>
                </c:pt>
                <c:pt idx="113">
                  <c:v>43273</c:v>
                </c:pt>
                <c:pt idx="114">
                  <c:v>43274</c:v>
                </c:pt>
                <c:pt idx="115">
                  <c:v>43275</c:v>
                </c:pt>
                <c:pt idx="116">
                  <c:v>43276</c:v>
                </c:pt>
                <c:pt idx="117">
                  <c:v>43277</c:v>
                </c:pt>
                <c:pt idx="118">
                  <c:v>43278</c:v>
                </c:pt>
                <c:pt idx="119">
                  <c:v>43279</c:v>
                </c:pt>
                <c:pt idx="120">
                  <c:v>43280</c:v>
                </c:pt>
                <c:pt idx="121">
                  <c:v>43281</c:v>
                </c:pt>
                <c:pt idx="122">
                  <c:v>43282</c:v>
                </c:pt>
                <c:pt idx="123">
                  <c:v>43283</c:v>
                </c:pt>
                <c:pt idx="124">
                  <c:v>43284</c:v>
                </c:pt>
                <c:pt idx="125">
                  <c:v>43285</c:v>
                </c:pt>
                <c:pt idx="126">
                  <c:v>43286</c:v>
                </c:pt>
                <c:pt idx="127">
                  <c:v>43287</c:v>
                </c:pt>
                <c:pt idx="128">
                  <c:v>43288</c:v>
                </c:pt>
                <c:pt idx="129">
                  <c:v>43289</c:v>
                </c:pt>
                <c:pt idx="130">
                  <c:v>43290</c:v>
                </c:pt>
                <c:pt idx="131">
                  <c:v>43291</c:v>
                </c:pt>
                <c:pt idx="132">
                  <c:v>43292</c:v>
                </c:pt>
                <c:pt idx="133">
                  <c:v>43293</c:v>
                </c:pt>
                <c:pt idx="134">
                  <c:v>43294</c:v>
                </c:pt>
                <c:pt idx="135">
                  <c:v>43295</c:v>
                </c:pt>
                <c:pt idx="136">
                  <c:v>43296</c:v>
                </c:pt>
                <c:pt idx="137">
                  <c:v>43297</c:v>
                </c:pt>
                <c:pt idx="138">
                  <c:v>43298</c:v>
                </c:pt>
                <c:pt idx="139">
                  <c:v>43299</c:v>
                </c:pt>
                <c:pt idx="140">
                  <c:v>43300</c:v>
                </c:pt>
                <c:pt idx="141">
                  <c:v>43301</c:v>
                </c:pt>
                <c:pt idx="142">
                  <c:v>43302</c:v>
                </c:pt>
                <c:pt idx="143">
                  <c:v>43303</c:v>
                </c:pt>
                <c:pt idx="144">
                  <c:v>43304</c:v>
                </c:pt>
                <c:pt idx="145">
                  <c:v>43305</c:v>
                </c:pt>
                <c:pt idx="146">
                  <c:v>43306</c:v>
                </c:pt>
                <c:pt idx="147">
                  <c:v>43307</c:v>
                </c:pt>
                <c:pt idx="148">
                  <c:v>43308</c:v>
                </c:pt>
                <c:pt idx="149">
                  <c:v>43309</c:v>
                </c:pt>
                <c:pt idx="150">
                  <c:v>43310</c:v>
                </c:pt>
                <c:pt idx="151">
                  <c:v>43311</c:v>
                </c:pt>
                <c:pt idx="152">
                  <c:v>43312</c:v>
                </c:pt>
                <c:pt idx="153">
                  <c:v>43313</c:v>
                </c:pt>
                <c:pt idx="154">
                  <c:v>43314</c:v>
                </c:pt>
                <c:pt idx="155">
                  <c:v>43315</c:v>
                </c:pt>
                <c:pt idx="156">
                  <c:v>43316</c:v>
                </c:pt>
                <c:pt idx="157">
                  <c:v>43317</c:v>
                </c:pt>
                <c:pt idx="158">
                  <c:v>43318</c:v>
                </c:pt>
                <c:pt idx="159">
                  <c:v>43319</c:v>
                </c:pt>
                <c:pt idx="160">
                  <c:v>43320</c:v>
                </c:pt>
                <c:pt idx="161">
                  <c:v>43321</c:v>
                </c:pt>
                <c:pt idx="162">
                  <c:v>43322</c:v>
                </c:pt>
                <c:pt idx="163">
                  <c:v>43323</c:v>
                </c:pt>
                <c:pt idx="164">
                  <c:v>43324</c:v>
                </c:pt>
                <c:pt idx="165">
                  <c:v>43325</c:v>
                </c:pt>
                <c:pt idx="166">
                  <c:v>43326</c:v>
                </c:pt>
                <c:pt idx="167">
                  <c:v>43327</c:v>
                </c:pt>
                <c:pt idx="168">
                  <c:v>43328</c:v>
                </c:pt>
                <c:pt idx="169">
                  <c:v>43329</c:v>
                </c:pt>
                <c:pt idx="170">
                  <c:v>43330</c:v>
                </c:pt>
                <c:pt idx="171">
                  <c:v>43331</c:v>
                </c:pt>
                <c:pt idx="172">
                  <c:v>43332</c:v>
                </c:pt>
                <c:pt idx="173">
                  <c:v>43333</c:v>
                </c:pt>
                <c:pt idx="174">
                  <c:v>43334</c:v>
                </c:pt>
                <c:pt idx="175">
                  <c:v>43335</c:v>
                </c:pt>
                <c:pt idx="176">
                  <c:v>43336</c:v>
                </c:pt>
                <c:pt idx="177">
                  <c:v>43337</c:v>
                </c:pt>
                <c:pt idx="178">
                  <c:v>43338</c:v>
                </c:pt>
                <c:pt idx="179">
                  <c:v>43339</c:v>
                </c:pt>
                <c:pt idx="180">
                  <c:v>43340</c:v>
                </c:pt>
                <c:pt idx="181">
                  <c:v>43341</c:v>
                </c:pt>
                <c:pt idx="182">
                  <c:v>43342</c:v>
                </c:pt>
                <c:pt idx="183">
                  <c:v>43343</c:v>
                </c:pt>
                <c:pt idx="184">
                  <c:v>43344</c:v>
                </c:pt>
                <c:pt idx="185">
                  <c:v>43345</c:v>
                </c:pt>
                <c:pt idx="186">
                  <c:v>43346</c:v>
                </c:pt>
                <c:pt idx="187">
                  <c:v>43347</c:v>
                </c:pt>
                <c:pt idx="188">
                  <c:v>43348</c:v>
                </c:pt>
                <c:pt idx="189">
                  <c:v>43349</c:v>
                </c:pt>
                <c:pt idx="190">
                  <c:v>43350</c:v>
                </c:pt>
                <c:pt idx="191">
                  <c:v>43351</c:v>
                </c:pt>
                <c:pt idx="192">
                  <c:v>43352</c:v>
                </c:pt>
                <c:pt idx="193">
                  <c:v>43353</c:v>
                </c:pt>
                <c:pt idx="194">
                  <c:v>43354</c:v>
                </c:pt>
                <c:pt idx="195">
                  <c:v>43355</c:v>
                </c:pt>
                <c:pt idx="196">
                  <c:v>43356</c:v>
                </c:pt>
                <c:pt idx="197">
                  <c:v>43357</c:v>
                </c:pt>
                <c:pt idx="198">
                  <c:v>43358</c:v>
                </c:pt>
                <c:pt idx="199">
                  <c:v>43359</c:v>
                </c:pt>
                <c:pt idx="200">
                  <c:v>43360</c:v>
                </c:pt>
                <c:pt idx="201">
                  <c:v>43361</c:v>
                </c:pt>
                <c:pt idx="202">
                  <c:v>43362</c:v>
                </c:pt>
                <c:pt idx="203">
                  <c:v>43363</c:v>
                </c:pt>
                <c:pt idx="204">
                  <c:v>43364</c:v>
                </c:pt>
                <c:pt idx="205">
                  <c:v>43365</c:v>
                </c:pt>
                <c:pt idx="206">
                  <c:v>43366</c:v>
                </c:pt>
                <c:pt idx="207">
                  <c:v>43367</c:v>
                </c:pt>
                <c:pt idx="208">
                  <c:v>43368</c:v>
                </c:pt>
                <c:pt idx="209">
                  <c:v>43369</c:v>
                </c:pt>
                <c:pt idx="210">
                  <c:v>43370</c:v>
                </c:pt>
                <c:pt idx="211">
                  <c:v>43371</c:v>
                </c:pt>
                <c:pt idx="212">
                  <c:v>43372</c:v>
                </c:pt>
                <c:pt idx="213">
                  <c:v>43373</c:v>
                </c:pt>
                <c:pt idx="214">
                  <c:v>43374</c:v>
                </c:pt>
                <c:pt idx="215">
                  <c:v>43375</c:v>
                </c:pt>
                <c:pt idx="216">
                  <c:v>43376</c:v>
                </c:pt>
                <c:pt idx="217">
                  <c:v>43377</c:v>
                </c:pt>
                <c:pt idx="218">
                  <c:v>43378</c:v>
                </c:pt>
                <c:pt idx="219">
                  <c:v>43379</c:v>
                </c:pt>
                <c:pt idx="220">
                  <c:v>43380</c:v>
                </c:pt>
                <c:pt idx="221">
                  <c:v>43381</c:v>
                </c:pt>
                <c:pt idx="222">
                  <c:v>43382</c:v>
                </c:pt>
                <c:pt idx="223">
                  <c:v>43383</c:v>
                </c:pt>
                <c:pt idx="224">
                  <c:v>43384</c:v>
                </c:pt>
                <c:pt idx="225">
                  <c:v>43385</c:v>
                </c:pt>
                <c:pt idx="226">
                  <c:v>43386</c:v>
                </c:pt>
                <c:pt idx="227">
                  <c:v>43387</c:v>
                </c:pt>
                <c:pt idx="228">
                  <c:v>43388</c:v>
                </c:pt>
                <c:pt idx="229">
                  <c:v>43389</c:v>
                </c:pt>
                <c:pt idx="230">
                  <c:v>43390</c:v>
                </c:pt>
                <c:pt idx="231">
                  <c:v>43391</c:v>
                </c:pt>
                <c:pt idx="232">
                  <c:v>43392</c:v>
                </c:pt>
                <c:pt idx="233">
                  <c:v>43393</c:v>
                </c:pt>
                <c:pt idx="234">
                  <c:v>43394</c:v>
                </c:pt>
                <c:pt idx="235">
                  <c:v>43395</c:v>
                </c:pt>
                <c:pt idx="236">
                  <c:v>43396</c:v>
                </c:pt>
                <c:pt idx="237">
                  <c:v>43397</c:v>
                </c:pt>
                <c:pt idx="238">
                  <c:v>43398</c:v>
                </c:pt>
                <c:pt idx="239">
                  <c:v>43399</c:v>
                </c:pt>
                <c:pt idx="240">
                  <c:v>43400</c:v>
                </c:pt>
                <c:pt idx="241">
                  <c:v>43401</c:v>
                </c:pt>
                <c:pt idx="242">
                  <c:v>43402</c:v>
                </c:pt>
                <c:pt idx="243">
                  <c:v>43403</c:v>
                </c:pt>
                <c:pt idx="244">
                  <c:v>43404</c:v>
                </c:pt>
                <c:pt idx="245">
                  <c:v>43405</c:v>
                </c:pt>
                <c:pt idx="246">
                  <c:v>43406</c:v>
                </c:pt>
                <c:pt idx="247">
                  <c:v>43407</c:v>
                </c:pt>
                <c:pt idx="248">
                  <c:v>43408</c:v>
                </c:pt>
                <c:pt idx="249">
                  <c:v>43409</c:v>
                </c:pt>
                <c:pt idx="250">
                  <c:v>43410</c:v>
                </c:pt>
                <c:pt idx="251">
                  <c:v>43411</c:v>
                </c:pt>
                <c:pt idx="252">
                  <c:v>43412</c:v>
                </c:pt>
                <c:pt idx="253">
                  <c:v>43413</c:v>
                </c:pt>
                <c:pt idx="254">
                  <c:v>43414</c:v>
                </c:pt>
                <c:pt idx="255">
                  <c:v>43415</c:v>
                </c:pt>
                <c:pt idx="256">
                  <c:v>43416</c:v>
                </c:pt>
                <c:pt idx="257">
                  <c:v>43417</c:v>
                </c:pt>
                <c:pt idx="258">
                  <c:v>43418</c:v>
                </c:pt>
                <c:pt idx="259">
                  <c:v>43419</c:v>
                </c:pt>
                <c:pt idx="260">
                  <c:v>43420</c:v>
                </c:pt>
                <c:pt idx="261">
                  <c:v>43421</c:v>
                </c:pt>
                <c:pt idx="262">
                  <c:v>43422</c:v>
                </c:pt>
                <c:pt idx="263">
                  <c:v>43423</c:v>
                </c:pt>
                <c:pt idx="264">
                  <c:v>43424</c:v>
                </c:pt>
                <c:pt idx="265">
                  <c:v>43425</c:v>
                </c:pt>
                <c:pt idx="266">
                  <c:v>43426</c:v>
                </c:pt>
                <c:pt idx="267">
                  <c:v>43427</c:v>
                </c:pt>
                <c:pt idx="268">
                  <c:v>43428</c:v>
                </c:pt>
                <c:pt idx="269">
                  <c:v>43429</c:v>
                </c:pt>
                <c:pt idx="270">
                  <c:v>43430</c:v>
                </c:pt>
                <c:pt idx="271">
                  <c:v>43431</c:v>
                </c:pt>
                <c:pt idx="272">
                  <c:v>43432</c:v>
                </c:pt>
                <c:pt idx="273">
                  <c:v>43433</c:v>
                </c:pt>
                <c:pt idx="274">
                  <c:v>43434</c:v>
                </c:pt>
                <c:pt idx="275">
                  <c:v>43435</c:v>
                </c:pt>
                <c:pt idx="276">
                  <c:v>43436</c:v>
                </c:pt>
                <c:pt idx="277">
                  <c:v>43437</c:v>
                </c:pt>
                <c:pt idx="278">
                  <c:v>43438</c:v>
                </c:pt>
                <c:pt idx="279">
                  <c:v>43439</c:v>
                </c:pt>
                <c:pt idx="280">
                  <c:v>43440</c:v>
                </c:pt>
                <c:pt idx="281">
                  <c:v>43441</c:v>
                </c:pt>
                <c:pt idx="282">
                  <c:v>43442</c:v>
                </c:pt>
                <c:pt idx="283">
                  <c:v>43443</c:v>
                </c:pt>
                <c:pt idx="284">
                  <c:v>43444</c:v>
                </c:pt>
                <c:pt idx="285">
                  <c:v>43445</c:v>
                </c:pt>
                <c:pt idx="286">
                  <c:v>43446</c:v>
                </c:pt>
                <c:pt idx="287">
                  <c:v>43447</c:v>
                </c:pt>
                <c:pt idx="288">
                  <c:v>43448</c:v>
                </c:pt>
                <c:pt idx="289">
                  <c:v>43449</c:v>
                </c:pt>
                <c:pt idx="290">
                  <c:v>43450</c:v>
                </c:pt>
                <c:pt idx="291">
                  <c:v>43451</c:v>
                </c:pt>
                <c:pt idx="292">
                  <c:v>43452</c:v>
                </c:pt>
                <c:pt idx="293">
                  <c:v>43453</c:v>
                </c:pt>
                <c:pt idx="294">
                  <c:v>43454</c:v>
                </c:pt>
                <c:pt idx="295">
                  <c:v>43455</c:v>
                </c:pt>
                <c:pt idx="296">
                  <c:v>43456</c:v>
                </c:pt>
                <c:pt idx="297">
                  <c:v>43457</c:v>
                </c:pt>
                <c:pt idx="298">
                  <c:v>43458</c:v>
                </c:pt>
                <c:pt idx="299">
                  <c:v>43459</c:v>
                </c:pt>
                <c:pt idx="300">
                  <c:v>43460</c:v>
                </c:pt>
                <c:pt idx="301">
                  <c:v>43461</c:v>
                </c:pt>
                <c:pt idx="302">
                  <c:v>43462</c:v>
                </c:pt>
                <c:pt idx="303">
                  <c:v>43463</c:v>
                </c:pt>
                <c:pt idx="304">
                  <c:v>43464</c:v>
                </c:pt>
              </c:numCache>
            </c:numRef>
          </c:xVal>
          <c:yVal>
            <c:numRef>
              <c:f>'Afgrødemodel græs'!$AJ$10:$AJ$314</c:f>
              <c:numCache>
                <c:formatCode>0.00</c:formatCode>
                <c:ptCount val="30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0.51817883591279956</c:v>
                </c:pt>
                <c:pt idx="30">
                  <c:v>0.53709204977036462</c:v>
                </c:pt>
                <c:pt idx="31">
                  <c:v>0.55676930854193052</c:v>
                </c:pt>
                <c:pt idx="32">
                  <c:v>0.57724147766554523</c:v>
                </c:pt>
                <c:pt idx="33">
                  <c:v>0.59854066946310946</c:v>
                </c:pt>
                <c:pt idx="34">
                  <c:v>0.62070029351125866</c:v>
                </c:pt>
                <c:pt idx="35">
                  <c:v>0.64375510904709798</c:v>
                </c:pt>
                <c:pt idx="36">
                  <c:v>0.66774127949099482</c:v>
                </c:pt>
                <c:pt idx="37">
                  <c:v>0.69269642917194951</c:v>
                </c:pt>
                <c:pt idx="38">
                  <c:v>0.71865970234452536</c:v>
                </c:pt>
                <c:pt idx="39">
                  <c:v>0.74567182458990866</c:v>
                </c:pt>
                <c:pt idx="40">
                  <c:v>0.77377516669741497</c:v>
                </c:pt>
                <c:pt idx="41">
                  <c:v>0.80301381112664028</c:v>
                </c:pt>
                <c:pt idx="42">
                  <c:v>0.83343362115451369</c:v>
                </c:pt>
                <c:pt idx="43">
                  <c:v>0.86508231281571002</c:v>
                </c:pt>
                <c:pt idx="44">
                  <c:v>0.89800952974926973</c:v>
                </c:pt>
                <c:pt idx="45">
                  <c:v>0.93226692106883058</c:v>
                </c:pt>
                <c:pt idx="46">
                  <c:v>0.96790822237861074</c:v>
                </c:pt>
                <c:pt idx="47">
                  <c:v>1.0049893400622336</c:v>
                </c:pt>
                <c:pt idx="48">
                  <c:v>1.0435684389765982</c:v>
                </c:pt>
                <c:pt idx="49">
                  <c:v>1.0837060336883582</c:v>
                </c:pt>
                <c:pt idx="50">
                  <c:v>1.1254650833961173</c:v>
                </c:pt>
                <c:pt idx="51">
                  <c:v>1.1689110906872355</c:v>
                </c:pt>
                <c:pt idx="52">
                  <c:v>1.2141122042841574</c:v>
                </c:pt>
                <c:pt idx="53">
                  <c:v>1.2611393259414221</c:v>
                </c:pt>
                <c:pt idx="54">
                  <c:v>1.3100662216610393</c:v>
                </c:pt>
                <c:pt idx="55">
                  <c:v>1.3609696374006781</c:v>
                </c:pt>
                <c:pt idx="56">
                  <c:v>1.4139294194561649</c:v>
                </c:pt>
                <c:pt idx="57">
                  <c:v>1.4690286397071284</c:v>
                </c:pt>
                <c:pt idx="58">
                  <c:v>1.5263537259222375</c:v>
                </c:pt>
                <c:pt idx="59">
                  <c:v>1.5859945973284388</c:v>
                </c:pt>
                <c:pt idx="60">
                  <c:v>1.6480448056568391</c:v>
                </c:pt>
                <c:pt idx="61">
                  <c:v>1.7126016818864782</c:v>
                </c:pt>
                <c:pt idx="62">
                  <c:v>1.7797664889161646</c:v>
                </c:pt>
                <c:pt idx="63">
                  <c:v>1.8496445804038673</c:v>
                </c:pt>
                <c:pt idx="64">
                  <c:v>1.9223455660228026</c:v>
                </c:pt>
                <c:pt idx="65">
                  <c:v>1.9979834833934387</c:v>
                </c:pt>
                <c:pt idx="66">
                  <c:v>2.076676976961112</c:v>
                </c:pt>
                <c:pt idx="67">
                  <c:v>2.1585494840998338</c:v>
                </c:pt>
                <c:pt idx="68">
                  <c:v>2.2437294287342091</c:v>
                </c:pt>
                <c:pt idx="69">
                  <c:v>2.3323504227831848</c:v>
                </c:pt>
                <c:pt idx="70">
                  <c:v>2.4245514757415938</c:v>
                </c:pt>
                <c:pt idx="71">
                  <c:v>2.5204772127282657</c:v>
                </c:pt>
                <c:pt idx="72">
                  <c:v>2.6202781013427048</c:v>
                </c:pt>
                <c:pt idx="73">
                  <c:v>2.7241106876861965</c:v>
                </c:pt>
                <c:pt idx="74">
                  <c:v>2.8321378419175529</c:v>
                </c:pt>
                <c:pt idx="75">
                  <c:v>2.9445290137286859</c:v>
                </c:pt>
                <c:pt idx="76">
                  <c:v>3.0614604981407108</c:v>
                </c:pt>
                <c:pt idx="77">
                  <c:v>3.1831157120375493</c:v>
                </c:pt>
                <c:pt idx="78">
                  <c:v>3.3096854818707606</c:v>
                </c:pt>
                <c:pt idx="79">
                  <c:v>3.4413683429869018</c:v>
                </c:pt>
                <c:pt idx="80">
                  <c:v>3.578370851046949</c:v>
                </c:pt>
                <c:pt idx="81">
                  <c:v>3.7209079060262562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0.51448524727499712</c:v>
                </c:pt>
                <c:pt idx="89">
                  <c:v>0.53324924970639331</c:v>
                </c:pt>
                <c:pt idx="90">
                  <c:v>0.55277126929616238</c:v>
                </c:pt>
                <c:pt idx="91">
                  <c:v>0.57308192797661761</c:v>
                </c:pt>
                <c:pt idx="92">
                  <c:v>0.5942130847269238</c:v>
                </c:pt>
                <c:pt idx="93">
                  <c:v>0.61619788554658872</c:v>
                </c:pt>
                <c:pt idx="94">
                  <c:v>0.63907081544775646</c:v>
                </c:pt>
                <c:pt idx="95">
                  <c:v>0.66286775254785379</c:v>
                </c:pt>
                <c:pt idx="96">
                  <c:v>0.68762602434743969</c:v>
                </c:pt>
                <c:pt idx="97">
                  <c:v>0.71338446628153496</c:v>
                </c:pt>
                <c:pt idx="98">
                  <c:v>0.74018348263627298</c:v>
                </c:pt>
                <c:pt idx="99">
                  <c:v>0.76806510992642707</c:v>
                </c:pt>
                <c:pt idx="100">
                  <c:v>0.79707308283322464</c:v>
                </c:pt>
                <c:pt idx="101">
                  <c:v>0.82725290280587893</c:v>
                </c:pt>
                <c:pt idx="102">
                  <c:v>0.85865190943444625</c:v>
                </c:pt>
                <c:pt idx="103">
                  <c:v>0.89131935470595913</c:v>
                </c:pt>
                <c:pt idx="104">
                  <c:v>0.92530648026031925</c:v>
                </c:pt>
                <c:pt idx="105">
                  <c:v>0.96066659776712471</c:v>
                </c:pt>
                <c:pt idx="106">
                  <c:v>0.99745517254951577</c:v>
                </c:pt>
                <c:pt idx="107">
                  <c:v>1.0357299105862068</c:v>
                </c:pt>
                <c:pt idx="108">
                  <c:v>1.0755508490281738</c:v>
                </c:pt>
                <c:pt idx="109">
                  <c:v>1.1169804503719858</c:v>
                </c:pt>
                <c:pt idx="110">
                  <c:v>1.1600837004374909</c:v>
                </c:pt>
                <c:pt idx="111">
                  <c:v>1.2049282103035495</c:v>
                </c:pt>
                <c:pt idx="112">
                  <c:v>1.2515843223617085</c:v>
                </c:pt>
                <c:pt idx="113">
                  <c:v>1.300125220654166</c:v>
                </c:pt>
                <c:pt idx="114">
                  <c:v>1.3506270456691092</c:v>
                </c:pt>
                <c:pt idx="115">
                  <c:v>1.4031690137734829</c:v>
                </c:pt>
                <c:pt idx="116">
                  <c:v>1.4578335414705335</c:v>
                </c:pt>
                <c:pt idx="117">
                  <c:v>1.5147063746770408</c:v>
                </c:pt>
                <c:pt idx="118">
                  <c:v>1.5738767232230086</c:v>
                </c:pt>
                <c:pt idx="119">
                  <c:v>1.6354374007847989</c:v>
                </c:pt>
                <c:pt idx="120">
                  <c:v>1.6994849704712038</c:v>
                </c:pt>
                <c:pt idx="121">
                  <c:v>0.5</c:v>
                </c:pt>
                <c:pt idx="122">
                  <c:v>0.5</c:v>
                </c:pt>
                <c:pt idx="123">
                  <c:v>0.5</c:v>
                </c:pt>
                <c:pt idx="124">
                  <c:v>0.5</c:v>
                </c:pt>
                <c:pt idx="125">
                  <c:v>0.5</c:v>
                </c:pt>
                <c:pt idx="126">
                  <c:v>0.5</c:v>
                </c:pt>
                <c:pt idx="127">
                  <c:v>0.51448524727499712</c:v>
                </c:pt>
                <c:pt idx="128">
                  <c:v>0.5</c:v>
                </c:pt>
                <c:pt idx="129">
                  <c:v>0.5</c:v>
                </c:pt>
                <c:pt idx="130">
                  <c:v>0.5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0.5</c:v>
                </c:pt>
                <c:pt idx="246">
                  <c:v>0.5</c:v>
                </c:pt>
                <c:pt idx="247">
                  <c:v>0.5</c:v>
                </c:pt>
                <c:pt idx="248">
                  <c:v>0.5</c:v>
                </c:pt>
                <c:pt idx="249">
                  <c:v>0.5</c:v>
                </c:pt>
                <c:pt idx="250">
                  <c:v>0.5</c:v>
                </c:pt>
                <c:pt idx="251">
                  <c:v>0.5</c:v>
                </c:pt>
                <c:pt idx="252">
                  <c:v>0.5</c:v>
                </c:pt>
                <c:pt idx="253">
                  <c:v>0.5</c:v>
                </c:pt>
                <c:pt idx="254">
                  <c:v>0.5</c:v>
                </c:pt>
                <c:pt idx="255">
                  <c:v>0.5</c:v>
                </c:pt>
                <c:pt idx="256">
                  <c:v>0.5</c:v>
                </c:pt>
                <c:pt idx="257">
                  <c:v>0.5</c:v>
                </c:pt>
                <c:pt idx="258">
                  <c:v>0.5</c:v>
                </c:pt>
                <c:pt idx="259">
                  <c:v>0.5</c:v>
                </c:pt>
                <c:pt idx="260">
                  <c:v>0.5</c:v>
                </c:pt>
                <c:pt idx="261">
                  <c:v>0.5</c:v>
                </c:pt>
                <c:pt idx="262">
                  <c:v>0.5</c:v>
                </c:pt>
                <c:pt idx="263">
                  <c:v>0.5</c:v>
                </c:pt>
                <c:pt idx="264">
                  <c:v>0.5</c:v>
                </c:pt>
                <c:pt idx="265">
                  <c:v>0.5</c:v>
                </c:pt>
                <c:pt idx="266">
                  <c:v>0.5</c:v>
                </c:pt>
                <c:pt idx="267">
                  <c:v>0.5</c:v>
                </c:pt>
                <c:pt idx="268">
                  <c:v>0.5</c:v>
                </c:pt>
                <c:pt idx="269">
                  <c:v>0.5</c:v>
                </c:pt>
                <c:pt idx="270">
                  <c:v>0.5</c:v>
                </c:pt>
                <c:pt idx="271">
                  <c:v>0.5</c:v>
                </c:pt>
                <c:pt idx="272">
                  <c:v>0.5</c:v>
                </c:pt>
                <c:pt idx="273">
                  <c:v>0.5</c:v>
                </c:pt>
                <c:pt idx="274">
                  <c:v>0.5</c:v>
                </c:pt>
                <c:pt idx="275">
                  <c:v>0.5</c:v>
                </c:pt>
                <c:pt idx="276">
                  <c:v>0.5</c:v>
                </c:pt>
                <c:pt idx="277">
                  <c:v>0.5</c:v>
                </c:pt>
                <c:pt idx="278">
                  <c:v>0.5</c:v>
                </c:pt>
                <c:pt idx="279">
                  <c:v>0.5</c:v>
                </c:pt>
                <c:pt idx="280">
                  <c:v>0.5</c:v>
                </c:pt>
                <c:pt idx="281">
                  <c:v>0.5</c:v>
                </c:pt>
                <c:pt idx="282">
                  <c:v>0.5</c:v>
                </c:pt>
                <c:pt idx="283">
                  <c:v>0.5</c:v>
                </c:pt>
                <c:pt idx="284">
                  <c:v>0.5</c:v>
                </c:pt>
                <c:pt idx="285">
                  <c:v>0.5</c:v>
                </c:pt>
                <c:pt idx="286">
                  <c:v>0.5</c:v>
                </c:pt>
                <c:pt idx="287">
                  <c:v>0.5</c:v>
                </c:pt>
                <c:pt idx="288">
                  <c:v>0.5</c:v>
                </c:pt>
                <c:pt idx="289">
                  <c:v>0.5</c:v>
                </c:pt>
                <c:pt idx="290">
                  <c:v>0.5</c:v>
                </c:pt>
                <c:pt idx="291">
                  <c:v>0.5</c:v>
                </c:pt>
                <c:pt idx="292">
                  <c:v>0.5</c:v>
                </c:pt>
                <c:pt idx="293">
                  <c:v>0.5</c:v>
                </c:pt>
                <c:pt idx="294">
                  <c:v>0.5</c:v>
                </c:pt>
                <c:pt idx="295">
                  <c:v>0.5</c:v>
                </c:pt>
                <c:pt idx="296">
                  <c:v>0.5</c:v>
                </c:pt>
                <c:pt idx="297">
                  <c:v>0.5</c:v>
                </c:pt>
                <c:pt idx="298">
                  <c:v>0.5</c:v>
                </c:pt>
                <c:pt idx="299">
                  <c:v>0.5</c:v>
                </c:pt>
                <c:pt idx="300">
                  <c:v>0.5</c:v>
                </c:pt>
                <c:pt idx="301">
                  <c:v>0.5</c:v>
                </c:pt>
                <c:pt idx="302">
                  <c:v>0.5</c:v>
                </c:pt>
                <c:pt idx="303">
                  <c:v>0.5</c:v>
                </c:pt>
                <c:pt idx="304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A2-4A7C-8244-DBFA69D5F2AA}"/>
            </c:ext>
          </c:extLst>
        </c:ser>
        <c:ser>
          <c:idx val="3"/>
          <c:order val="3"/>
          <c:tx>
            <c:v>F1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'Afgrødemodel græs'!$B$56:$B$254</c:f>
              <c:numCache>
                <c:formatCode>dd/mm/yy;@</c:formatCode>
                <c:ptCount val="199"/>
                <c:pt idx="0">
                  <c:v>43206</c:v>
                </c:pt>
                <c:pt idx="1">
                  <c:v>43207</c:v>
                </c:pt>
                <c:pt idx="2">
                  <c:v>43208</c:v>
                </c:pt>
                <c:pt idx="3">
                  <c:v>43209</c:v>
                </c:pt>
                <c:pt idx="4">
                  <c:v>43210</c:v>
                </c:pt>
                <c:pt idx="5">
                  <c:v>43211</c:v>
                </c:pt>
                <c:pt idx="6">
                  <c:v>43212</c:v>
                </c:pt>
                <c:pt idx="7">
                  <c:v>43213</c:v>
                </c:pt>
                <c:pt idx="8">
                  <c:v>43214</c:v>
                </c:pt>
                <c:pt idx="9">
                  <c:v>43215</c:v>
                </c:pt>
                <c:pt idx="10">
                  <c:v>43216</c:v>
                </c:pt>
                <c:pt idx="11">
                  <c:v>43217</c:v>
                </c:pt>
                <c:pt idx="12">
                  <c:v>43218</c:v>
                </c:pt>
                <c:pt idx="13">
                  <c:v>43219</c:v>
                </c:pt>
                <c:pt idx="14">
                  <c:v>43220</c:v>
                </c:pt>
                <c:pt idx="15">
                  <c:v>43221</c:v>
                </c:pt>
                <c:pt idx="16">
                  <c:v>43222</c:v>
                </c:pt>
                <c:pt idx="17">
                  <c:v>43223</c:v>
                </c:pt>
                <c:pt idx="18">
                  <c:v>43224</c:v>
                </c:pt>
                <c:pt idx="19">
                  <c:v>43225</c:v>
                </c:pt>
                <c:pt idx="20">
                  <c:v>43226</c:v>
                </c:pt>
                <c:pt idx="21">
                  <c:v>43227</c:v>
                </c:pt>
                <c:pt idx="22">
                  <c:v>43228</c:v>
                </c:pt>
                <c:pt idx="23">
                  <c:v>43229</c:v>
                </c:pt>
                <c:pt idx="24">
                  <c:v>43230</c:v>
                </c:pt>
                <c:pt idx="25">
                  <c:v>43231</c:v>
                </c:pt>
                <c:pt idx="26">
                  <c:v>43232</c:v>
                </c:pt>
                <c:pt idx="27">
                  <c:v>43233</c:v>
                </c:pt>
                <c:pt idx="28">
                  <c:v>43234</c:v>
                </c:pt>
                <c:pt idx="29">
                  <c:v>43235</c:v>
                </c:pt>
                <c:pt idx="30">
                  <c:v>43236</c:v>
                </c:pt>
                <c:pt idx="31">
                  <c:v>43237</c:v>
                </c:pt>
                <c:pt idx="32">
                  <c:v>43238</c:v>
                </c:pt>
                <c:pt idx="33">
                  <c:v>43239</c:v>
                </c:pt>
                <c:pt idx="34">
                  <c:v>43240</c:v>
                </c:pt>
                <c:pt idx="35">
                  <c:v>43241</c:v>
                </c:pt>
                <c:pt idx="36">
                  <c:v>43242</c:v>
                </c:pt>
                <c:pt idx="37">
                  <c:v>43243</c:v>
                </c:pt>
                <c:pt idx="38">
                  <c:v>43244</c:v>
                </c:pt>
                <c:pt idx="39">
                  <c:v>43245</c:v>
                </c:pt>
                <c:pt idx="40">
                  <c:v>43246</c:v>
                </c:pt>
                <c:pt idx="41">
                  <c:v>43247</c:v>
                </c:pt>
                <c:pt idx="42">
                  <c:v>43248</c:v>
                </c:pt>
                <c:pt idx="43">
                  <c:v>43249</c:v>
                </c:pt>
                <c:pt idx="44">
                  <c:v>43250</c:v>
                </c:pt>
                <c:pt idx="45">
                  <c:v>43251</c:v>
                </c:pt>
                <c:pt idx="46">
                  <c:v>43252</c:v>
                </c:pt>
                <c:pt idx="47">
                  <c:v>43253</c:v>
                </c:pt>
                <c:pt idx="48">
                  <c:v>43254</c:v>
                </c:pt>
                <c:pt idx="49">
                  <c:v>43255</c:v>
                </c:pt>
                <c:pt idx="50">
                  <c:v>43256</c:v>
                </c:pt>
                <c:pt idx="51">
                  <c:v>43257</c:v>
                </c:pt>
                <c:pt idx="52">
                  <c:v>43258</c:v>
                </c:pt>
                <c:pt idx="53">
                  <c:v>43259</c:v>
                </c:pt>
                <c:pt idx="54">
                  <c:v>43260</c:v>
                </c:pt>
                <c:pt idx="55">
                  <c:v>43261</c:v>
                </c:pt>
                <c:pt idx="56">
                  <c:v>43262</c:v>
                </c:pt>
                <c:pt idx="57">
                  <c:v>43263</c:v>
                </c:pt>
                <c:pt idx="58">
                  <c:v>43264</c:v>
                </c:pt>
                <c:pt idx="59">
                  <c:v>43265</c:v>
                </c:pt>
                <c:pt idx="60">
                  <c:v>43266</c:v>
                </c:pt>
                <c:pt idx="61">
                  <c:v>43267</c:v>
                </c:pt>
                <c:pt idx="62">
                  <c:v>43268</c:v>
                </c:pt>
                <c:pt idx="63">
                  <c:v>43269</c:v>
                </c:pt>
                <c:pt idx="64">
                  <c:v>43270</c:v>
                </c:pt>
                <c:pt idx="65">
                  <c:v>43271</c:v>
                </c:pt>
                <c:pt idx="66">
                  <c:v>43272</c:v>
                </c:pt>
                <c:pt idx="67">
                  <c:v>43273</c:v>
                </c:pt>
                <c:pt idx="68">
                  <c:v>43274</c:v>
                </c:pt>
                <c:pt idx="69">
                  <c:v>43275</c:v>
                </c:pt>
                <c:pt idx="70">
                  <c:v>43276</c:v>
                </c:pt>
                <c:pt idx="71">
                  <c:v>43277</c:v>
                </c:pt>
                <c:pt idx="72">
                  <c:v>43278</c:v>
                </c:pt>
                <c:pt idx="73">
                  <c:v>43279</c:v>
                </c:pt>
                <c:pt idx="74">
                  <c:v>43280</c:v>
                </c:pt>
                <c:pt idx="75">
                  <c:v>43281</c:v>
                </c:pt>
                <c:pt idx="76">
                  <c:v>43282</c:v>
                </c:pt>
                <c:pt idx="77">
                  <c:v>43283</c:v>
                </c:pt>
                <c:pt idx="78">
                  <c:v>43284</c:v>
                </c:pt>
                <c:pt idx="79">
                  <c:v>43285</c:v>
                </c:pt>
                <c:pt idx="80">
                  <c:v>43286</c:v>
                </c:pt>
                <c:pt idx="81">
                  <c:v>43287</c:v>
                </c:pt>
                <c:pt idx="82">
                  <c:v>43288</c:v>
                </c:pt>
                <c:pt idx="83">
                  <c:v>43289</c:v>
                </c:pt>
                <c:pt idx="84">
                  <c:v>43290</c:v>
                </c:pt>
                <c:pt idx="85">
                  <c:v>43291</c:v>
                </c:pt>
                <c:pt idx="86">
                  <c:v>43292</c:v>
                </c:pt>
                <c:pt idx="87">
                  <c:v>43293</c:v>
                </c:pt>
                <c:pt idx="88">
                  <c:v>43294</c:v>
                </c:pt>
                <c:pt idx="89">
                  <c:v>43295</c:v>
                </c:pt>
                <c:pt idx="90">
                  <c:v>43296</c:v>
                </c:pt>
                <c:pt idx="91">
                  <c:v>43297</c:v>
                </c:pt>
                <c:pt idx="92">
                  <c:v>43298</c:v>
                </c:pt>
                <c:pt idx="93">
                  <c:v>43299</c:v>
                </c:pt>
                <c:pt idx="94">
                  <c:v>43300</c:v>
                </c:pt>
                <c:pt idx="95">
                  <c:v>43301</c:v>
                </c:pt>
                <c:pt idx="96">
                  <c:v>43302</c:v>
                </c:pt>
                <c:pt idx="97">
                  <c:v>43303</c:v>
                </c:pt>
                <c:pt idx="98">
                  <c:v>43304</c:v>
                </c:pt>
                <c:pt idx="99">
                  <c:v>43305</c:v>
                </c:pt>
                <c:pt idx="100">
                  <c:v>43306</c:v>
                </c:pt>
                <c:pt idx="101">
                  <c:v>43307</c:v>
                </c:pt>
                <c:pt idx="102">
                  <c:v>43308</c:v>
                </c:pt>
                <c:pt idx="103">
                  <c:v>43309</c:v>
                </c:pt>
                <c:pt idx="104">
                  <c:v>43310</c:v>
                </c:pt>
                <c:pt idx="105">
                  <c:v>43311</c:v>
                </c:pt>
                <c:pt idx="106">
                  <c:v>43312</c:v>
                </c:pt>
                <c:pt idx="107">
                  <c:v>43313</c:v>
                </c:pt>
                <c:pt idx="108">
                  <c:v>43314</c:v>
                </c:pt>
                <c:pt idx="109">
                  <c:v>43315</c:v>
                </c:pt>
                <c:pt idx="110">
                  <c:v>43316</c:v>
                </c:pt>
                <c:pt idx="111">
                  <c:v>43317</c:v>
                </c:pt>
                <c:pt idx="112">
                  <c:v>43318</c:v>
                </c:pt>
                <c:pt idx="113">
                  <c:v>43319</c:v>
                </c:pt>
                <c:pt idx="114">
                  <c:v>43320</c:v>
                </c:pt>
                <c:pt idx="115">
                  <c:v>43321</c:v>
                </c:pt>
                <c:pt idx="116">
                  <c:v>43322</c:v>
                </c:pt>
                <c:pt idx="117">
                  <c:v>43323</c:v>
                </c:pt>
                <c:pt idx="118">
                  <c:v>43324</c:v>
                </c:pt>
                <c:pt idx="119">
                  <c:v>43325</c:v>
                </c:pt>
                <c:pt idx="120">
                  <c:v>43326</c:v>
                </c:pt>
                <c:pt idx="121">
                  <c:v>43327</c:v>
                </c:pt>
                <c:pt idx="122">
                  <c:v>43328</c:v>
                </c:pt>
                <c:pt idx="123">
                  <c:v>43329</c:v>
                </c:pt>
                <c:pt idx="124">
                  <c:v>43330</c:v>
                </c:pt>
                <c:pt idx="125">
                  <c:v>43331</c:v>
                </c:pt>
                <c:pt idx="126">
                  <c:v>43332</c:v>
                </c:pt>
                <c:pt idx="127">
                  <c:v>43333</c:v>
                </c:pt>
                <c:pt idx="128">
                  <c:v>43334</c:v>
                </c:pt>
                <c:pt idx="129">
                  <c:v>43335</c:v>
                </c:pt>
                <c:pt idx="130">
                  <c:v>43336</c:v>
                </c:pt>
                <c:pt idx="131">
                  <c:v>43337</c:v>
                </c:pt>
                <c:pt idx="132">
                  <c:v>43338</c:v>
                </c:pt>
                <c:pt idx="133">
                  <c:v>43339</c:v>
                </c:pt>
                <c:pt idx="134">
                  <c:v>43340</c:v>
                </c:pt>
                <c:pt idx="135">
                  <c:v>43341</c:v>
                </c:pt>
                <c:pt idx="136">
                  <c:v>43342</c:v>
                </c:pt>
                <c:pt idx="137">
                  <c:v>43343</c:v>
                </c:pt>
                <c:pt idx="138">
                  <c:v>43344</c:v>
                </c:pt>
                <c:pt idx="139">
                  <c:v>43345</c:v>
                </c:pt>
                <c:pt idx="140">
                  <c:v>43346</c:v>
                </c:pt>
                <c:pt idx="141">
                  <c:v>43347</c:v>
                </c:pt>
                <c:pt idx="142">
                  <c:v>43348</c:v>
                </c:pt>
                <c:pt idx="143">
                  <c:v>43349</c:v>
                </c:pt>
                <c:pt idx="144">
                  <c:v>43350</c:v>
                </c:pt>
                <c:pt idx="145">
                  <c:v>43351</c:v>
                </c:pt>
                <c:pt idx="146">
                  <c:v>43352</c:v>
                </c:pt>
                <c:pt idx="147">
                  <c:v>43353</c:v>
                </c:pt>
                <c:pt idx="148">
                  <c:v>43354</c:v>
                </c:pt>
                <c:pt idx="149">
                  <c:v>43355</c:v>
                </c:pt>
                <c:pt idx="150">
                  <c:v>43356</c:v>
                </c:pt>
                <c:pt idx="151">
                  <c:v>43357</c:v>
                </c:pt>
                <c:pt idx="152">
                  <c:v>43358</c:v>
                </c:pt>
                <c:pt idx="153">
                  <c:v>43359</c:v>
                </c:pt>
                <c:pt idx="154">
                  <c:v>43360</c:v>
                </c:pt>
                <c:pt idx="155">
                  <c:v>43361</c:v>
                </c:pt>
                <c:pt idx="156">
                  <c:v>43362</c:v>
                </c:pt>
                <c:pt idx="157">
                  <c:v>43363</c:v>
                </c:pt>
                <c:pt idx="158">
                  <c:v>43364</c:v>
                </c:pt>
                <c:pt idx="159">
                  <c:v>43365</c:v>
                </c:pt>
                <c:pt idx="160">
                  <c:v>43366</c:v>
                </c:pt>
                <c:pt idx="161">
                  <c:v>43367</c:v>
                </c:pt>
                <c:pt idx="162">
                  <c:v>43368</c:v>
                </c:pt>
                <c:pt idx="163">
                  <c:v>43369</c:v>
                </c:pt>
                <c:pt idx="164">
                  <c:v>43370</c:v>
                </c:pt>
                <c:pt idx="165">
                  <c:v>43371</c:v>
                </c:pt>
                <c:pt idx="166">
                  <c:v>43372</c:v>
                </c:pt>
                <c:pt idx="167">
                  <c:v>43373</c:v>
                </c:pt>
                <c:pt idx="168">
                  <c:v>43374</c:v>
                </c:pt>
                <c:pt idx="169">
                  <c:v>43375</c:v>
                </c:pt>
                <c:pt idx="170">
                  <c:v>43376</c:v>
                </c:pt>
                <c:pt idx="171">
                  <c:v>43377</c:v>
                </c:pt>
                <c:pt idx="172">
                  <c:v>43378</c:v>
                </c:pt>
                <c:pt idx="173">
                  <c:v>43379</c:v>
                </c:pt>
                <c:pt idx="174">
                  <c:v>43380</c:v>
                </c:pt>
                <c:pt idx="175">
                  <c:v>43381</c:v>
                </c:pt>
                <c:pt idx="176">
                  <c:v>43382</c:v>
                </c:pt>
                <c:pt idx="177">
                  <c:v>43383</c:v>
                </c:pt>
                <c:pt idx="178">
                  <c:v>43384</c:v>
                </c:pt>
                <c:pt idx="179">
                  <c:v>43385</c:v>
                </c:pt>
                <c:pt idx="180">
                  <c:v>43386</c:v>
                </c:pt>
                <c:pt idx="181">
                  <c:v>43387</c:v>
                </c:pt>
                <c:pt idx="182">
                  <c:v>43388</c:v>
                </c:pt>
                <c:pt idx="183">
                  <c:v>43389</c:v>
                </c:pt>
                <c:pt idx="184">
                  <c:v>43390</c:v>
                </c:pt>
                <c:pt idx="185">
                  <c:v>43391</c:v>
                </c:pt>
                <c:pt idx="186">
                  <c:v>43392</c:v>
                </c:pt>
                <c:pt idx="187">
                  <c:v>43393</c:v>
                </c:pt>
                <c:pt idx="188">
                  <c:v>43394</c:v>
                </c:pt>
                <c:pt idx="189">
                  <c:v>43395</c:v>
                </c:pt>
                <c:pt idx="190">
                  <c:v>43396</c:v>
                </c:pt>
                <c:pt idx="191">
                  <c:v>43397</c:v>
                </c:pt>
                <c:pt idx="192">
                  <c:v>43398</c:v>
                </c:pt>
                <c:pt idx="193">
                  <c:v>43399</c:v>
                </c:pt>
                <c:pt idx="194">
                  <c:v>43400</c:v>
                </c:pt>
                <c:pt idx="195">
                  <c:v>43401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A2-4A7C-8244-DBFA69D5F2AA}"/>
            </c:ext>
          </c:extLst>
        </c:ser>
        <c:ser>
          <c:idx val="4"/>
          <c:order val="4"/>
          <c:tx>
            <c:v>F2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EA2-4A7C-8244-DBFA69D5F2AA}"/>
            </c:ext>
          </c:extLst>
        </c:ser>
        <c:ser>
          <c:idx val="5"/>
          <c:order val="5"/>
          <c:tx>
            <c:v>F3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EA2-4A7C-8244-DBFA69D5F2AA}"/>
            </c:ext>
          </c:extLst>
        </c:ser>
        <c:ser>
          <c:idx val="6"/>
          <c:order val="7"/>
          <c:tx>
            <c:v>F4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EA2-4A7C-8244-DBFA69D5F2AA}"/>
            </c:ext>
          </c:extLst>
        </c:ser>
        <c:ser>
          <c:idx val="7"/>
          <c:order val="8"/>
          <c:tx>
            <c:v>F5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EA2-4A7C-8244-DBFA69D5F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196760"/>
        <c:axId val="47119708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Gult bladareal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8-5EA2-4A7C-8244-DBFA69D5F2AA}"/>
                  </c:ext>
                </c:extLst>
              </c15:ser>
            </c15:filteredScatterSeries>
            <c15:filteredScatterSeries>
              <c15:ser>
                <c:idx val="8"/>
                <c:order val="6"/>
                <c:tx>
                  <c:v>Total bladareal</c:v>
                </c:tx>
                <c:spPr>
                  <a:ln w="19050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EA2-4A7C-8244-DBFA69D5F2AA}"/>
                  </c:ext>
                </c:extLst>
              </c15:ser>
            </c15:filteredScatterSeries>
          </c:ext>
        </c:extLst>
      </c:scatterChart>
      <c:scatterChart>
        <c:scatterStyle val="lineMarker"/>
        <c:varyColors val="0"/>
        <c:ser>
          <c:idx val="2"/>
          <c:order val="2"/>
          <c:tx>
            <c:v>Roddybde</c:v>
          </c:tx>
          <c:spPr>
            <a:ln w="317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'Afgrødemodel græs'!$B$10:$B$315</c:f>
              <c:numCache>
                <c:formatCode>dd/mm/yy;@</c:formatCode>
                <c:ptCount val="306"/>
                <c:pt idx="0">
                  <c:v>43160</c:v>
                </c:pt>
                <c:pt idx="1">
                  <c:v>43161</c:v>
                </c:pt>
                <c:pt idx="2">
                  <c:v>43162</c:v>
                </c:pt>
                <c:pt idx="3">
                  <c:v>43163</c:v>
                </c:pt>
                <c:pt idx="4">
                  <c:v>43164</c:v>
                </c:pt>
                <c:pt idx="5">
                  <c:v>43165</c:v>
                </c:pt>
                <c:pt idx="6">
                  <c:v>43166</c:v>
                </c:pt>
                <c:pt idx="7">
                  <c:v>43167</c:v>
                </c:pt>
                <c:pt idx="8">
                  <c:v>43168</c:v>
                </c:pt>
                <c:pt idx="9">
                  <c:v>43169</c:v>
                </c:pt>
                <c:pt idx="10">
                  <c:v>43170</c:v>
                </c:pt>
                <c:pt idx="11">
                  <c:v>43171</c:v>
                </c:pt>
                <c:pt idx="12">
                  <c:v>43172</c:v>
                </c:pt>
                <c:pt idx="13">
                  <c:v>43173</c:v>
                </c:pt>
                <c:pt idx="14">
                  <c:v>43174</c:v>
                </c:pt>
                <c:pt idx="15">
                  <c:v>43175</c:v>
                </c:pt>
                <c:pt idx="16">
                  <c:v>43176</c:v>
                </c:pt>
                <c:pt idx="17">
                  <c:v>43177</c:v>
                </c:pt>
                <c:pt idx="18">
                  <c:v>43178</c:v>
                </c:pt>
                <c:pt idx="19">
                  <c:v>43179</c:v>
                </c:pt>
                <c:pt idx="20">
                  <c:v>43180</c:v>
                </c:pt>
                <c:pt idx="21">
                  <c:v>43181</c:v>
                </c:pt>
                <c:pt idx="22">
                  <c:v>43182</c:v>
                </c:pt>
                <c:pt idx="23">
                  <c:v>43183</c:v>
                </c:pt>
                <c:pt idx="24">
                  <c:v>43184</c:v>
                </c:pt>
                <c:pt idx="25">
                  <c:v>43185</c:v>
                </c:pt>
                <c:pt idx="26">
                  <c:v>43186</c:v>
                </c:pt>
                <c:pt idx="27">
                  <c:v>43187</c:v>
                </c:pt>
                <c:pt idx="28">
                  <c:v>43188</c:v>
                </c:pt>
                <c:pt idx="29">
                  <c:v>43189</c:v>
                </c:pt>
                <c:pt idx="30">
                  <c:v>43190</c:v>
                </c:pt>
                <c:pt idx="31">
                  <c:v>43191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43197</c:v>
                </c:pt>
                <c:pt idx="38">
                  <c:v>43198</c:v>
                </c:pt>
                <c:pt idx="39">
                  <c:v>43199</c:v>
                </c:pt>
                <c:pt idx="40">
                  <c:v>43200</c:v>
                </c:pt>
                <c:pt idx="41">
                  <c:v>43201</c:v>
                </c:pt>
                <c:pt idx="42">
                  <c:v>43202</c:v>
                </c:pt>
                <c:pt idx="43">
                  <c:v>43203</c:v>
                </c:pt>
                <c:pt idx="44">
                  <c:v>43204</c:v>
                </c:pt>
                <c:pt idx="45">
                  <c:v>43205</c:v>
                </c:pt>
                <c:pt idx="46">
                  <c:v>43206</c:v>
                </c:pt>
                <c:pt idx="47">
                  <c:v>43207</c:v>
                </c:pt>
                <c:pt idx="48">
                  <c:v>43208</c:v>
                </c:pt>
                <c:pt idx="49">
                  <c:v>43209</c:v>
                </c:pt>
                <c:pt idx="50">
                  <c:v>43210</c:v>
                </c:pt>
                <c:pt idx="51">
                  <c:v>43211</c:v>
                </c:pt>
                <c:pt idx="52">
                  <c:v>43212</c:v>
                </c:pt>
                <c:pt idx="53">
                  <c:v>43213</c:v>
                </c:pt>
                <c:pt idx="54">
                  <c:v>43214</c:v>
                </c:pt>
                <c:pt idx="55">
                  <c:v>43215</c:v>
                </c:pt>
                <c:pt idx="56">
                  <c:v>43216</c:v>
                </c:pt>
                <c:pt idx="57">
                  <c:v>43217</c:v>
                </c:pt>
                <c:pt idx="58">
                  <c:v>43218</c:v>
                </c:pt>
                <c:pt idx="59">
                  <c:v>43219</c:v>
                </c:pt>
                <c:pt idx="60">
                  <c:v>43220</c:v>
                </c:pt>
                <c:pt idx="61">
                  <c:v>43221</c:v>
                </c:pt>
                <c:pt idx="62">
                  <c:v>43222</c:v>
                </c:pt>
                <c:pt idx="63">
                  <c:v>43223</c:v>
                </c:pt>
                <c:pt idx="64">
                  <c:v>43224</c:v>
                </c:pt>
                <c:pt idx="65">
                  <c:v>43225</c:v>
                </c:pt>
                <c:pt idx="66">
                  <c:v>43226</c:v>
                </c:pt>
                <c:pt idx="67">
                  <c:v>43227</c:v>
                </c:pt>
                <c:pt idx="68">
                  <c:v>43228</c:v>
                </c:pt>
                <c:pt idx="69">
                  <c:v>43229</c:v>
                </c:pt>
                <c:pt idx="70">
                  <c:v>43230</c:v>
                </c:pt>
                <c:pt idx="71">
                  <c:v>43231</c:v>
                </c:pt>
                <c:pt idx="72">
                  <c:v>43232</c:v>
                </c:pt>
                <c:pt idx="73">
                  <c:v>43233</c:v>
                </c:pt>
                <c:pt idx="74">
                  <c:v>43234</c:v>
                </c:pt>
                <c:pt idx="75">
                  <c:v>43235</c:v>
                </c:pt>
                <c:pt idx="76">
                  <c:v>43236</c:v>
                </c:pt>
                <c:pt idx="77">
                  <c:v>43237</c:v>
                </c:pt>
                <c:pt idx="78">
                  <c:v>43238</c:v>
                </c:pt>
                <c:pt idx="79">
                  <c:v>43239</c:v>
                </c:pt>
                <c:pt idx="80">
                  <c:v>43240</c:v>
                </c:pt>
                <c:pt idx="81">
                  <c:v>43241</c:v>
                </c:pt>
                <c:pt idx="82">
                  <c:v>43242</c:v>
                </c:pt>
                <c:pt idx="83">
                  <c:v>43243</c:v>
                </c:pt>
                <c:pt idx="84">
                  <c:v>43244</c:v>
                </c:pt>
                <c:pt idx="85">
                  <c:v>43245</c:v>
                </c:pt>
                <c:pt idx="86">
                  <c:v>43246</c:v>
                </c:pt>
                <c:pt idx="87">
                  <c:v>43247</c:v>
                </c:pt>
                <c:pt idx="88">
                  <c:v>43248</c:v>
                </c:pt>
                <c:pt idx="89">
                  <c:v>43249</c:v>
                </c:pt>
                <c:pt idx="90">
                  <c:v>43250</c:v>
                </c:pt>
                <c:pt idx="91">
                  <c:v>43251</c:v>
                </c:pt>
                <c:pt idx="92">
                  <c:v>43252</c:v>
                </c:pt>
                <c:pt idx="93">
                  <c:v>43253</c:v>
                </c:pt>
                <c:pt idx="94">
                  <c:v>43254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43260</c:v>
                </c:pt>
                <c:pt idx="101">
                  <c:v>43261</c:v>
                </c:pt>
                <c:pt idx="102">
                  <c:v>43262</c:v>
                </c:pt>
                <c:pt idx="103">
                  <c:v>43263</c:v>
                </c:pt>
                <c:pt idx="104">
                  <c:v>43264</c:v>
                </c:pt>
                <c:pt idx="105">
                  <c:v>43265</c:v>
                </c:pt>
                <c:pt idx="106">
                  <c:v>43266</c:v>
                </c:pt>
                <c:pt idx="107">
                  <c:v>43267</c:v>
                </c:pt>
                <c:pt idx="108">
                  <c:v>43268</c:v>
                </c:pt>
                <c:pt idx="109">
                  <c:v>43269</c:v>
                </c:pt>
                <c:pt idx="110">
                  <c:v>43270</c:v>
                </c:pt>
                <c:pt idx="111">
                  <c:v>43271</c:v>
                </c:pt>
                <c:pt idx="112">
                  <c:v>43272</c:v>
                </c:pt>
                <c:pt idx="113">
                  <c:v>43273</c:v>
                </c:pt>
                <c:pt idx="114">
                  <c:v>43274</c:v>
                </c:pt>
                <c:pt idx="115">
                  <c:v>43275</c:v>
                </c:pt>
                <c:pt idx="116">
                  <c:v>43276</c:v>
                </c:pt>
                <c:pt idx="117">
                  <c:v>43277</c:v>
                </c:pt>
                <c:pt idx="118">
                  <c:v>43278</c:v>
                </c:pt>
                <c:pt idx="119">
                  <c:v>43279</c:v>
                </c:pt>
                <c:pt idx="120">
                  <c:v>43280</c:v>
                </c:pt>
                <c:pt idx="121">
                  <c:v>43281</c:v>
                </c:pt>
                <c:pt idx="122">
                  <c:v>43282</c:v>
                </c:pt>
                <c:pt idx="123">
                  <c:v>43283</c:v>
                </c:pt>
                <c:pt idx="124">
                  <c:v>43284</c:v>
                </c:pt>
                <c:pt idx="125">
                  <c:v>43285</c:v>
                </c:pt>
                <c:pt idx="126">
                  <c:v>43286</c:v>
                </c:pt>
                <c:pt idx="127">
                  <c:v>43287</c:v>
                </c:pt>
                <c:pt idx="128">
                  <c:v>43288</c:v>
                </c:pt>
                <c:pt idx="129">
                  <c:v>43289</c:v>
                </c:pt>
                <c:pt idx="130">
                  <c:v>43290</c:v>
                </c:pt>
                <c:pt idx="131">
                  <c:v>43291</c:v>
                </c:pt>
                <c:pt idx="132">
                  <c:v>43292</c:v>
                </c:pt>
                <c:pt idx="133">
                  <c:v>43293</c:v>
                </c:pt>
                <c:pt idx="134">
                  <c:v>43294</c:v>
                </c:pt>
                <c:pt idx="135">
                  <c:v>43295</c:v>
                </c:pt>
                <c:pt idx="136">
                  <c:v>43296</c:v>
                </c:pt>
                <c:pt idx="137">
                  <c:v>43297</c:v>
                </c:pt>
                <c:pt idx="138">
                  <c:v>43298</c:v>
                </c:pt>
                <c:pt idx="139">
                  <c:v>43299</c:v>
                </c:pt>
                <c:pt idx="140">
                  <c:v>43300</c:v>
                </c:pt>
                <c:pt idx="141">
                  <c:v>43301</c:v>
                </c:pt>
                <c:pt idx="142">
                  <c:v>43302</c:v>
                </c:pt>
                <c:pt idx="143">
                  <c:v>43303</c:v>
                </c:pt>
                <c:pt idx="144">
                  <c:v>43304</c:v>
                </c:pt>
                <c:pt idx="145">
                  <c:v>43305</c:v>
                </c:pt>
                <c:pt idx="146">
                  <c:v>43306</c:v>
                </c:pt>
                <c:pt idx="147">
                  <c:v>43307</c:v>
                </c:pt>
                <c:pt idx="148">
                  <c:v>43308</c:v>
                </c:pt>
                <c:pt idx="149">
                  <c:v>43309</c:v>
                </c:pt>
                <c:pt idx="150">
                  <c:v>43310</c:v>
                </c:pt>
                <c:pt idx="151">
                  <c:v>43311</c:v>
                </c:pt>
                <c:pt idx="152">
                  <c:v>43312</c:v>
                </c:pt>
                <c:pt idx="153">
                  <c:v>43313</c:v>
                </c:pt>
                <c:pt idx="154">
                  <c:v>43314</c:v>
                </c:pt>
                <c:pt idx="155">
                  <c:v>43315</c:v>
                </c:pt>
                <c:pt idx="156">
                  <c:v>43316</c:v>
                </c:pt>
                <c:pt idx="157">
                  <c:v>43317</c:v>
                </c:pt>
                <c:pt idx="158">
                  <c:v>43318</c:v>
                </c:pt>
                <c:pt idx="159">
                  <c:v>43319</c:v>
                </c:pt>
                <c:pt idx="160">
                  <c:v>43320</c:v>
                </c:pt>
                <c:pt idx="161">
                  <c:v>43321</c:v>
                </c:pt>
                <c:pt idx="162">
                  <c:v>43322</c:v>
                </c:pt>
                <c:pt idx="163">
                  <c:v>43323</c:v>
                </c:pt>
                <c:pt idx="164">
                  <c:v>43324</c:v>
                </c:pt>
                <c:pt idx="165">
                  <c:v>43325</c:v>
                </c:pt>
                <c:pt idx="166">
                  <c:v>43326</c:v>
                </c:pt>
                <c:pt idx="167">
                  <c:v>43327</c:v>
                </c:pt>
                <c:pt idx="168">
                  <c:v>43328</c:v>
                </c:pt>
                <c:pt idx="169">
                  <c:v>43329</c:v>
                </c:pt>
                <c:pt idx="170">
                  <c:v>43330</c:v>
                </c:pt>
                <c:pt idx="171">
                  <c:v>43331</c:v>
                </c:pt>
                <c:pt idx="172">
                  <c:v>43332</c:v>
                </c:pt>
                <c:pt idx="173">
                  <c:v>43333</c:v>
                </c:pt>
                <c:pt idx="174">
                  <c:v>43334</c:v>
                </c:pt>
                <c:pt idx="175">
                  <c:v>43335</c:v>
                </c:pt>
                <c:pt idx="176">
                  <c:v>43336</c:v>
                </c:pt>
                <c:pt idx="177">
                  <c:v>43337</c:v>
                </c:pt>
                <c:pt idx="178">
                  <c:v>43338</c:v>
                </c:pt>
                <c:pt idx="179">
                  <c:v>43339</c:v>
                </c:pt>
                <c:pt idx="180">
                  <c:v>43340</c:v>
                </c:pt>
                <c:pt idx="181">
                  <c:v>43341</c:v>
                </c:pt>
                <c:pt idx="182">
                  <c:v>43342</c:v>
                </c:pt>
                <c:pt idx="183">
                  <c:v>43343</c:v>
                </c:pt>
                <c:pt idx="184">
                  <c:v>43344</c:v>
                </c:pt>
                <c:pt idx="185">
                  <c:v>43345</c:v>
                </c:pt>
                <c:pt idx="186">
                  <c:v>43346</c:v>
                </c:pt>
                <c:pt idx="187">
                  <c:v>43347</c:v>
                </c:pt>
                <c:pt idx="188">
                  <c:v>43348</c:v>
                </c:pt>
                <c:pt idx="189">
                  <c:v>43349</c:v>
                </c:pt>
                <c:pt idx="190">
                  <c:v>43350</c:v>
                </c:pt>
                <c:pt idx="191">
                  <c:v>43351</c:v>
                </c:pt>
                <c:pt idx="192">
                  <c:v>43352</c:v>
                </c:pt>
                <c:pt idx="193">
                  <c:v>43353</c:v>
                </c:pt>
                <c:pt idx="194">
                  <c:v>43354</c:v>
                </c:pt>
                <c:pt idx="195">
                  <c:v>43355</c:v>
                </c:pt>
                <c:pt idx="196">
                  <c:v>43356</c:v>
                </c:pt>
                <c:pt idx="197">
                  <c:v>43357</c:v>
                </c:pt>
                <c:pt idx="198">
                  <c:v>43358</c:v>
                </c:pt>
                <c:pt idx="199">
                  <c:v>43359</c:v>
                </c:pt>
                <c:pt idx="200">
                  <c:v>43360</c:v>
                </c:pt>
                <c:pt idx="201">
                  <c:v>43361</c:v>
                </c:pt>
                <c:pt idx="202">
                  <c:v>43362</c:v>
                </c:pt>
                <c:pt idx="203">
                  <c:v>43363</c:v>
                </c:pt>
                <c:pt idx="204">
                  <c:v>43364</c:v>
                </c:pt>
                <c:pt idx="205">
                  <c:v>43365</c:v>
                </c:pt>
                <c:pt idx="206">
                  <c:v>43366</c:v>
                </c:pt>
                <c:pt idx="207">
                  <c:v>43367</c:v>
                </c:pt>
                <c:pt idx="208">
                  <c:v>43368</c:v>
                </c:pt>
                <c:pt idx="209">
                  <c:v>43369</c:v>
                </c:pt>
                <c:pt idx="210">
                  <c:v>43370</c:v>
                </c:pt>
                <c:pt idx="211">
                  <c:v>43371</c:v>
                </c:pt>
                <c:pt idx="212">
                  <c:v>43372</c:v>
                </c:pt>
                <c:pt idx="213">
                  <c:v>43373</c:v>
                </c:pt>
                <c:pt idx="214">
                  <c:v>43374</c:v>
                </c:pt>
                <c:pt idx="215">
                  <c:v>43375</c:v>
                </c:pt>
                <c:pt idx="216">
                  <c:v>43376</c:v>
                </c:pt>
                <c:pt idx="217">
                  <c:v>43377</c:v>
                </c:pt>
                <c:pt idx="218">
                  <c:v>43378</c:v>
                </c:pt>
                <c:pt idx="219">
                  <c:v>43379</c:v>
                </c:pt>
                <c:pt idx="220">
                  <c:v>43380</c:v>
                </c:pt>
                <c:pt idx="221">
                  <c:v>43381</c:v>
                </c:pt>
                <c:pt idx="222">
                  <c:v>43382</c:v>
                </c:pt>
                <c:pt idx="223">
                  <c:v>43383</c:v>
                </c:pt>
                <c:pt idx="224">
                  <c:v>43384</c:v>
                </c:pt>
                <c:pt idx="225">
                  <c:v>43385</c:v>
                </c:pt>
                <c:pt idx="226">
                  <c:v>43386</c:v>
                </c:pt>
                <c:pt idx="227">
                  <c:v>43387</c:v>
                </c:pt>
                <c:pt idx="228">
                  <c:v>43388</c:v>
                </c:pt>
                <c:pt idx="229">
                  <c:v>43389</c:v>
                </c:pt>
                <c:pt idx="230">
                  <c:v>43390</c:v>
                </c:pt>
                <c:pt idx="231">
                  <c:v>43391</c:v>
                </c:pt>
                <c:pt idx="232">
                  <c:v>43392</c:v>
                </c:pt>
                <c:pt idx="233">
                  <c:v>43393</c:v>
                </c:pt>
                <c:pt idx="234">
                  <c:v>43394</c:v>
                </c:pt>
                <c:pt idx="235">
                  <c:v>43395</c:v>
                </c:pt>
                <c:pt idx="236">
                  <c:v>43396</c:v>
                </c:pt>
                <c:pt idx="237">
                  <c:v>43397</c:v>
                </c:pt>
                <c:pt idx="238">
                  <c:v>43398</c:v>
                </c:pt>
                <c:pt idx="239">
                  <c:v>43399</c:v>
                </c:pt>
                <c:pt idx="240">
                  <c:v>43400</c:v>
                </c:pt>
                <c:pt idx="241">
                  <c:v>43401</c:v>
                </c:pt>
                <c:pt idx="242">
                  <c:v>43402</c:v>
                </c:pt>
                <c:pt idx="243">
                  <c:v>43403</c:v>
                </c:pt>
                <c:pt idx="244">
                  <c:v>43404</c:v>
                </c:pt>
                <c:pt idx="245">
                  <c:v>43405</c:v>
                </c:pt>
                <c:pt idx="246">
                  <c:v>43406</c:v>
                </c:pt>
                <c:pt idx="247">
                  <c:v>43407</c:v>
                </c:pt>
                <c:pt idx="248">
                  <c:v>43408</c:v>
                </c:pt>
                <c:pt idx="249">
                  <c:v>43409</c:v>
                </c:pt>
                <c:pt idx="250">
                  <c:v>43410</c:v>
                </c:pt>
                <c:pt idx="251">
                  <c:v>43411</c:v>
                </c:pt>
                <c:pt idx="252">
                  <c:v>43412</c:v>
                </c:pt>
                <c:pt idx="253">
                  <c:v>43413</c:v>
                </c:pt>
                <c:pt idx="254">
                  <c:v>43414</c:v>
                </c:pt>
                <c:pt idx="255">
                  <c:v>43415</c:v>
                </c:pt>
                <c:pt idx="256">
                  <c:v>43416</c:v>
                </c:pt>
                <c:pt idx="257">
                  <c:v>43417</c:v>
                </c:pt>
                <c:pt idx="258">
                  <c:v>43418</c:v>
                </c:pt>
                <c:pt idx="259">
                  <c:v>43419</c:v>
                </c:pt>
                <c:pt idx="260">
                  <c:v>43420</c:v>
                </c:pt>
                <c:pt idx="261">
                  <c:v>43421</c:v>
                </c:pt>
                <c:pt idx="262">
                  <c:v>43422</c:v>
                </c:pt>
                <c:pt idx="263">
                  <c:v>43423</c:v>
                </c:pt>
                <c:pt idx="264">
                  <c:v>43424</c:v>
                </c:pt>
                <c:pt idx="265">
                  <c:v>43425</c:v>
                </c:pt>
                <c:pt idx="266">
                  <c:v>43426</c:v>
                </c:pt>
                <c:pt idx="267">
                  <c:v>43427</c:v>
                </c:pt>
                <c:pt idx="268">
                  <c:v>43428</c:v>
                </c:pt>
                <c:pt idx="269">
                  <c:v>43429</c:v>
                </c:pt>
                <c:pt idx="270">
                  <c:v>43430</c:v>
                </c:pt>
                <c:pt idx="271">
                  <c:v>43431</c:v>
                </c:pt>
                <c:pt idx="272">
                  <c:v>43432</c:v>
                </c:pt>
                <c:pt idx="273">
                  <c:v>43433</c:v>
                </c:pt>
                <c:pt idx="274">
                  <c:v>43434</c:v>
                </c:pt>
                <c:pt idx="275">
                  <c:v>43435</c:v>
                </c:pt>
                <c:pt idx="276">
                  <c:v>43436</c:v>
                </c:pt>
                <c:pt idx="277">
                  <c:v>43437</c:v>
                </c:pt>
                <c:pt idx="278">
                  <c:v>43438</c:v>
                </c:pt>
                <c:pt idx="279">
                  <c:v>43439</c:v>
                </c:pt>
                <c:pt idx="280">
                  <c:v>43440</c:v>
                </c:pt>
                <c:pt idx="281">
                  <c:v>43441</c:v>
                </c:pt>
                <c:pt idx="282">
                  <c:v>43442</c:v>
                </c:pt>
                <c:pt idx="283">
                  <c:v>43443</c:v>
                </c:pt>
                <c:pt idx="284">
                  <c:v>43444</c:v>
                </c:pt>
                <c:pt idx="285">
                  <c:v>43445</c:v>
                </c:pt>
                <c:pt idx="286">
                  <c:v>43446</c:v>
                </c:pt>
                <c:pt idx="287">
                  <c:v>43447</c:v>
                </c:pt>
                <c:pt idx="288">
                  <c:v>43448</c:v>
                </c:pt>
                <c:pt idx="289">
                  <c:v>43449</c:v>
                </c:pt>
                <c:pt idx="290">
                  <c:v>43450</c:v>
                </c:pt>
                <c:pt idx="291">
                  <c:v>43451</c:v>
                </c:pt>
                <c:pt idx="292">
                  <c:v>43452</c:v>
                </c:pt>
                <c:pt idx="293">
                  <c:v>43453</c:v>
                </c:pt>
                <c:pt idx="294">
                  <c:v>43454</c:v>
                </c:pt>
                <c:pt idx="295">
                  <c:v>43455</c:v>
                </c:pt>
                <c:pt idx="296">
                  <c:v>43456</c:v>
                </c:pt>
                <c:pt idx="297">
                  <c:v>43457</c:v>
                </c:pt>
                <c:pt idx="298">
                  <c:v>43458</c:v>
                </c:pt>
                <c:pt idx="299">
                  <c:v>43459</c:v>
                </c:pt>
                <c:pt idx="300">
                  <c:v>43460</c:v>
                </c:pt>
                <c:pt idx="301">
                  <c:v>43461</c:v>
                </c:pt>
                <c:pt idx="302">
                  <c:v>43462</c:v>
                </c:pt>
                <c:pt idx="303">
                  <c:v>43463</c:v>
                </c:pt>
                <c:pt idx="304">
                  <c:v>43464</c:v>
                </c:pt>
                <c:pt idx="305">
                  <c:v>43465</c:v>
                </c:pt>
              </c:numCache>
            </c:numRef>
          </c:xVal>
          <c:yVal>
            <c:numRef>
              <c:f>'Afgrødemodel græs'!$AO$10:$AO$314</c:f>
              <c:numCache>
                <c:formatCode>General</c:formatCode>
                <c:ptCount val="305"/>
                <c:pt idx="0">
                  <c:v>-30</c:v>
                </c:pt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  <c:pt idx="20">
                  <c:v>-30</c:v>
                </c:pt>
                <c:pt idx="21">
                  <c:v>-30</c:v>
                </c:pt>
                <c:pt idx="22">
                  <c:v>-30</c:v>
                </c:pt>
                <c:pt idx="23">
                  <c:v>-30</c:v>
                </c:pt>
                <c:pt idx="24">
                  <c:v>-30</c:v>
                </c:pt>
                <c:pt idx="25">
                  <c:v>-30</c:v>
                </c:pt>
                <c:pt idx="26">
                  <c:v>-30</c:v>
                </c:pt>
                <c:pt idx="27">
                  <c:v>-30</c:v>
                </c:pt>
                <c:pt idx="28">
                  <c:v>-30</c:v>
                </c:pt>
                <c:pt idx="29">
                  <c:v>-30</c:v>
                </c:pt>
                <c:pt idx="30">
                  <c:v>-30</c:v>
                </c:pt>
                <c:pt idx="31">
                  <c:v>-30</c:v>
                </c:pt>
                <c:pt idx="32">
                  <c:v>-30</c:v>
                </c:pt>
                <c:pt idx="33">
                  <c:v>-30</c:v>
                </c:pt>
                <c:pt idx="34">
                  <c:v>-30</c:v>
                </c:pt>
                <c:pt idx="35">
                  <c:v>-30</c:v>
                </c:pt>
                <c:pt idx="36">
                  <c:v>-30</c:v>
                </c:pt>
                <c:pt idx="37">
                  <c:v>-30</c:v>
                </c:pt>
                <c:pt idx="38">
                  <c:v>-30</c:v>
                </c:pt>
                <c:pt idx="39">
                  <c:v>-30</c:v>
                </c:pt>
                <c:pt idx="40">
                  <c:v>-30</c:v>
                </c:pt>
                <c:pt idx="41">
                  <c:v>-30</c:v>
                </c:pt>
                <c:pt idx="42">
                  <c:v>-30</c:v>
                </c:pt>
                <c:pt idx="43">
                  <c:v>-30</c:v>
                </c:pt>
                <c:pt idx="44">
                  <c:v>-30</c:v>
                </c:pt>
                <c:pt idx="45">
                  <c:v>-30</c:v>
                </c:pt>
                <c:pt idx="46">
                  <c:v>-30</c:v>
                </c:pt>
                <c:pt idx="47">
                  <c:v>-30</c:v>
                </c:pt>
                <c:pt idx="48">
                  <c:v>-30</c:v>
                </c:pt>
                <c:pt idx="49">
                  <c:v>-30</c:v>
                </c:pt>
                <c:pt idx="50">
                  <c:v>-30</c:v>
                </c:pt>
                <c:pt idx="51">
                  <c:v>-30</c:v>
                </c:pt>
                <c:pt idx="52">
                  <c:v>-30</c:v>
                </c:pt>
                <c:pt idx="53">
                  <c:v>-30</c:v>
                </c:pt>
                <c:pt idx="54">
                  <c:v>-31.2</c:v>
                </c:pt>
                <c:pt idx="55">
                  <c:v>-32.4</c:v>
                </c:pt>
                <c:pt idx="56">
                  <c:v>-33.6</c:v>
                </c:pt>
                <c:pt idx="57">
                  <c:v>-34.799999999999997</c:v>
                </c:pt>
                <c:pt idx="58">
                  <c:v>-36</c:v>
                </c:pt>
                <c:pt idx="59">
                  <c:v>-37.200000000000003</c:v>
                </c:pt>
                <c:pt idx="60">
                  <c:v>-38.4</c:v>
                </c:pt>
                <c:pt idx="61">
                  <c:v>-39.6</c:v>
                </c:pt>
                <c:pt idx="62">
                  <c:v>-40.799999999999997</c:v>
                </c:pt>
                <c:pt idx="63">
                  <c:v>-42</c:v>
                </c:pt>
                <c:pt idx="64">
                  <c:v>-43.2</c:v>
                </c:pt>
                <c:pt idx="65">
                  <c:v>-44.4</c:v>
                </c:pt>
                <c:pt idx="66">
                  <c:v>-45.6</c:v>
                </c:pt>
                <c:pt idx="67">
                  <c:v>-46.8</c:v>
                </c:pt>
                <c:pt idx="68">
                  <c:v>-48</c:v>
                </c:pt>
                <c:pt idx="69">
                  <c:v>-49.2</c:v>
                </c:pt>
                <c:pt idx="70">
                  <c:v>-50</c:v>
                </c:pt>
                <c:pt idx="71">
                  <c:v>-50</c:v>
                </c:pt>
                <c:pt idx="72">
                  <c:v>-50</c:v>
                </c:pt>
                <c:pt idx="73">
                  <c:v>-50</c:v>
                </c:pt>
                <c:pt idx="74">
                  <c:v>-50</c:v>
                </c:pt>
                <c:pt idx="75">
                  <c:v>-50</c:v>
                </c:pt>
                <c:pt idx="76">
                  <c:v>-50</c:v>
                </c:pt>
                <c:pt idx="77">
                  <c:v>-50</c:v>
                </c:pt>
                <c:pt idx="78">
                  <c:v>-50</c:v>
                </c:pt>
                <c:pt idx="79">
                  <c:v>-50</c:v>
                </c:pt>
                <c:pt idx="80">
                  <c:v>-50</c:v>
                </c:pt>
                <c:pt idx="81">
                  <c:v>-50</c:v>
                </c:pt>
                <c:pt idx="82">
                  <c:v>-50</c:v>
                </c:pt>
                <c:pt idx="83">
                  <c:v>-50</c:v>
                </c:pt>
                <c:pt idx="84">
                  <c:v>-50</c:v>
                </c:pt>
                <c:pt idx="85">
                  <c:v>-50</c:v>
                </c:pt>
                <c:pt idx="86">
                  <c:v>-50</c:v>
                </c:pt>
                <c:pt idx="87">
                  <c:v>-50</c:v>
                </c:pt>
                <c:pt idx="88">
                  <c:v>-50</c:v>
                </c:pt>
                <c:pt idx="89">
                  <c:v>-50</c:v>
                </c:pt>
                <c:pt idx="90">
                  <c:v>-50</c:v>
                </c:pt>
                <c:pt idx="91">
                  <c:v>-50</c:v>
                </c:pt>
                <c:pt idx="92">
                  <c:v>-50</c:v>
                </c:pt>
                <c:pt idx="93">
                  <c:v>-50</c:v>
                </c:pt>
                <c:pt idx="94">
                  <c:v>-50</c:v>
                </c:pt>
                <c:pt idx="95">
                  <c:v>-50</c:v>
                </c:pt>
                <c:pt idx="96">
                  <c:v>-50</c:v>
                </c:pt>
                <c:pt idx="97">
                  <c:v>-50</c:v>
                </c:pt>
                <c:pt idx="98">
                  <c:v>-50</c:v>
                </c:pt>
                <c:pt idx="99">
                  <c:v>-50</c:v>
                </c:pt>
                <c:pt idx="100">
                  <c:v>-50</c:v>
                </c:pt>
                <c:pt idx="101">
                  <c:v>-50</c:v>
                </c:pt>
                <c:pt idx="102">
                  <c:v>-50</c:v>
                </c:pt>
                <c:pt idx="103">
                  <c:v>-50</c:v>
                </c:pt>
                <c:pt idx="104">
                  <c:v>-50</c:v>
                </c:pt>
                <c:pt idx="105">
                  <c:v>-50</c:v>
                </c:pt>
                <c:pt idx="106">
                  <c:v>-50</c:v>
                </c:pt>
                <c:pt idx="107">
                  <c:v>-50</c:v>
                </c:pt>
                <c:pt idx="108">
                  <c:v>-50</c:v>
                </c:pt>
                <c:pt idx="109">
                  <c:v>-50</c:v>
                </c:pt>
                <c:pt idx="110">
                  <c:v>-50</c:v>
                </c:pt>
                <c:pt idx="111">
                  <c:v>-50</c:v>
                </c:pt>
                <c:pt idx="112">
                  <c:v>-50</c:v>
                </c:pt>
                <c:pt idx="113">
                  <c:v>-50</c:v>
                </c:pt>
                <c:pt idx="114">
                  <c:v>-50</c:v>
                </c:pt>
                <c:pt idx="115">
                  <c:v>-50</c:v>
                </c:pt>
                <c:pt idx="116">
                  <c:v>-50</c:v>
                </c:pt>
                <c:pt idx="117">
                  <c:v>-50</c:v>
                </c:pt>
                <c:pt idx="118">
                  <c:v>-50</c:v>
                </c:pt>
                <c:pt idx="119">
                  <c:v>-50</c:v>
                </c:pt>
                <c:pt idx="120">
                  <c:v>-50</c:v>
                </c:pt>
                <c:pt idx="121">
                  <c:v>-50</c:v>
                </c:pt>
                <c:pt idx="122">
                  <c:v>-50</c:v>
                </c:pt>
                <c:pt idx="123">
                  <c:v>-50</c:v>
                </c:pt>
                <c:pt idx="124">
                  <c:v>-50</c:v>
                </c:pt>
                <c:pt idx="125">
                  <c:v>-50</c:v>
                </c:pt>
                <c:pt idx="126">
                  <c:v>-50</c:v>
                </c:pt>
                <c:pt idx="127">
                  <c:v>-50</c:v>
                </c:pt>
                <c:pt idx="128">
                  <c:v>-50</c:v>
                </c:pt>
                <c:pt idx="129">
                  <c:v>-50</c:v>
                </c:pt>
                <c:pt idx="130">
                  <c:v>-50</c:v>
                </c:pt>
                <c:pt idx="131">
                  <c:v>-50</c:v>
                </c:pt>
                <c:pt idx="132">
                  <c:v>-50</c:v>
                </c:pt>
                <c:pt idx="133">
                  <c:v>-50</c:v>
                </c:pt>
                <c:pt idx="134">
                  <c:v>-50</c:v>
                </c:pt>
                <c:pt idx="135">
                  <c:v>-50</c:v>
                </c:pt>
                <c:pt idx="136">
                  <c:v>-50</c:v>
                </c:pt>
                <c:pt idx="137">
                  <c:v>-50</c:v>
                </c:pt>
                <c:pt idx="138">
                  <c:v>-50</c:v>
                </c:pt>
                <c:pt idx="139">
                  <c:v>-50</c:v>
                </c:pt>
                <c:pt idx="140">
                  <c:v>-50</c:v>
                </c:pt>
                <c:pt idx="141">
                  <c:v>-50</c:v>
                </c:pt>
                <c:pt idx="142">
                  <c:v>-50</c:v>
                </c:pt>
                <c:pt idx="143">
                  <c:v>-50</c:v>
                </c:pt>
                <c:pt idx="144">
                  <c:v>-50</c:v>
                </c:pt>
                <c:pt idx="145">
                  <c:v>-50</c:v>
                </c:pt>
                <c:pt idx="146">
                  <c:v>-50</c:v>
                </c:pt>
                <c:pt idx="147">
                  <c:v>-50</c:v>
                </c:pt>
                <c:pt idx="148">
                  <c:v>-50</c:v>
                </c:pt>
                <c:pt idx="149">
                  <c:v>-50</c:v>
                </c:pt>
                <c:pt idx="150">
                  <c:v>-50</c:v>
                </c:pt>
                <c:pt idx="151">
                  <c:v>-50</c:v>
                </c:pt>
                <c:pt idx="152">
                  <c:v>-50</c:v>
                </c:pt>
                <c:pt idx="153">
                  <c:v>-50</c:v>
                </c:pt>
                <c:pt idx="154">
                  <c:v>-50</c:v>
                </c:pt>
                <c:pt idx="155">
                  <c:v>-50</c:v>
                </c:pt>
                <c:pt idx="156">
                  <c:v>-50</c:v>
                </c:pt>
                <c:pt idx="157">
                  <c:v>-50</c:v>
                </c:pt>
                <c:pt idx="158">
                  <c:v>-50</c:v>
                </c:pt>
                <c:pt idx="159">
                  <c:v>-50</c:v>
                </c:pt>
                <c:pt idx="160">
                  <c:v>-50</c:v>
                </c:pt>
                <c:pt idx="161">
                  <c:v>-50</c:v>
                </c:pt>
                <c:pt idx="162">
                  <c:v>-50</c:v>
                </c:pt>
                <c:pt idx="163">
                  <c:v>-50</c:v>
                </c:pt>
                <c:pt idx="164">
                  <c:v>-50</c:v>
                </c:pt>
                <c:pt idx="165">
                  <c:v>-50</c:v>
                </c:pt>
                <c:pt idx="166">
                  <c:v>-50</c:v>
                </c:pt>
                <c:pt idx="167">
                  <c:v>-50</c:v>
                </c:pt>
                <c:pt idx="168">
                  <c:v>-50</c:v>
                </c:pt>
                <c:pt idx="169">
                  <c:v>-50</c:v>
                </c:pt>
                <c:pt idx="170">
                  <c:v>-50</c:v>
                </c:pt>
                <c:pt idx="171">
                  <c:v>-50</c:v>
                </c:pt>
                <c:pt idx="172">
                  <c:v>-50</c:v>
                </c:pt>
                <c:pt idx="173">
                  <c:v>-50</c:v>
                </c:pt>
                <c:pt idx="174">
                  <c:v>-50</c:v>
                </c:pt>
                <c:pt idx="175">
                  <c:v>-50</c:v>
                </c:pt>
                <c:pt idx="176">
                  <c:v>-50</c:v>
                </c:pt>
                <c:pt idx="177">
                  <c:v>-50</c:v>
                </c:pt>
                <c:pt idx="178">
                  <c:v>-50</c:v>
                </c:pt>
                <c:pt idx="179">
                  <c:v>-50</c:v>
                </c:pt>
                <c:pt idx="180">
                  <c:v>-50</c:v>
                </c:pt>
                <c:pt idx="181">
                  <c:v>-50</c:v>
                </c:pt>
                <c:pt idx="182">
                  <c:v>-50</c:v>
                </c:pt>
                <c:pt idx="183">
                  <c:v>-50</c:v>
                </c:pt>
                <c:pt idx="184">
                  <c:v>-50</c:v>
                </c:pt>
                <c:pt idx="185">
                  <c:v>-50</c:v>
                </c:pt>
                <c:pt idx="186">
                  <c:v>-50</c:v>
                </c:pt>
                <c:pt idx="187">
                  <c:v>-50</c:v>
                </c:pt>
                <c:pt idx="188">
                  <c:v>-50</c:v>
                </c:pt>
                <c:pt idx="189">
                  <c:v>-50</c:v>
                </c:pt>
                <c:pt idx="190">
                  <c:v>-50</c:v>
                </c:pt>
                <c:pt idx="191">
                  <c:v>-50</c:v>
                </c:pt>
                <c:pt idx="192">
                  <c:v>-50</c:v>
                </c:pt>
                <c:pt idx="193">
                  <c:v>-50</c:v>
                </c:pt>
                <c:pt idx="194">
                  <c:v>-50</c:v>
                </c:pt>
                <c:pt idx="195">
                  <c:v>-50</c:v>
                </c:pt>
                <c:pt idx="196">
                  <c:v>-50</c:v>
                </c:pt>
                <c:pt idx="197">
                  <c:v>-50</c:v>
                </c:pt>
                <c:pt idx="198">
                  <c:v>-50</c:v>
                </c:pt>
                <c:pt idx="199">
                  <c:v>-50</c:v>
                </c:pt>
                <c:pt idx="200">
                  <c:v>-50</c:v>
                </c:pt>
                <c:pt idx="201">
                  <c:v>-50</c:v>
                </c:pt>
                <c:pt idx="202">
                  <c:v>-50</c:v>
                </c:pt>
                <c:pt idx="203">
                  <c:v>-50</c:v>
                </c:pt>
                <c:pt idx="204">
                  <c:v>-50</c:v>
                </c:pt>
                <c:pt idx="205">
                  <c:v>-50</c:v>
                </c:pt>
                <c:pt idx="206">
                  <c:v>-50</c:v>
                </c:pt>
                <c:pt idx="207">
                  <c:v>-50</c:v>
                </c:pt>
                <c:pt idx="208">
                  <c:v>-50</c:v>
                </c:pt>
                <c:pt idx="209">
                  <c:v>-50</c:v>
                </c:pt>
                <c:pt idx="210">
                  <c:v>-50</c:v>
                </c:pt>
                <c:pt idx="211">
                  <c:v>-50</c:v>
                </c:pt>
                <c:pt idx="212">
                  <c:v>-50</c:v>
                </c:pt>
                <c:pt idx="213">
                  <c:v>-50</c:v>
                </c:pt>
                <c:pt idx="214">
                  <c:v>-50</c:v>
                </c:pt>
                <c:pt idx="215">
                  <c:v>-50</c:v>
                </c:pt>
                <c:pt idx="216">
                  <c:v>-50</c:v>
                </c:pt>
                <c:pt idx="217">
                  <c:v>-50</c:v>
                </c:pt>
                <c:pt idx="218">
                  <c:v>-50</c:v>
                </c:pt>
                <c:pt idx="219">
                  <c:v>-50</c:v>
                </c:pt>
                <c:pt idx="220">
                  <c:v>-50</c:v>
                </c:pt>
                <c:pt idx="221">
                  <c:v>-50</c:v>
                </c:pt>
                <c:pt idx="222">
                  <c:v>-50</c:v>
                </c:pt>
                <c:pt idx="223">
                  <c:v>-50</c:v>
                </c:pt>
                <c:pt idx="224">
                  <c:v>-50</c:v>
                </c:pt>
                <c:pt idx="225">
                  <c:v>-50</c:v>
                </c:pt>
                <c:pt idx="226">
                  <c:v>-50</c:v>
                </c:pt>
                <c:pt idx="227">
                  <c:v>-50</c:v>
                </c:pt>
                <c:pt idx="228">
                  <c:v>-50</c:v>
                </c:pt>
                <c:pt idx="229">
                  <c:v>-50</c:v>
                </c:pt>
                <c:pt idx="230">
                  <c:v>-50</c:v>
                </c:pt>
                <c:pt idx="231">
                  <c:v>-50</c:v>
                </c:pt>
                <c:pt idx="232">
                  <c:v>-50</c:v>
                </c:pt>
                <c:pt idx="233">
                  <c:v>-50</c:v>
                </c:pt>
                <c:pt idx="234">
                  <c:v>-50</c:v>
                </c:pt>
                <c:pt idx="235">
                  <c:v>-50</c:v>
                </c:pt>
                <c:pt idx="236">
                  <c:v>-50</c:v>
                </c:pt>
                <c:pt idx="237">
                  <c:v>-50</c:v>
                </c:pt>
                <c:pt idx="238">
                  <c:v>-50</c:v>
                </c:pt>
                <c:pt idx="239">
                  <c:v>-50</c:v>
                </c:pt>
                <c:pt idx="240">
                  <c:v>-50</c:v>
                </c:pt>
                <c:pt idx="241">
                  <c:v>-50</c:v>
                </c:pt>
                <c:pt idx="242">
                  <c:v>-50</c:v>
                </c:pt>
                <c:pt idx="243">
                  <c:v>-50</c:v>
                </c:pt>
                <c:pt idx="244">
                  <c:v>-50</c:v>
                </c:pt>
                <c:pt idx="245">
                  <c:v>-30</c:v>
                </c:pt>
                <c:pt idx="246">
                  <c:v>-30</c:v>
                </c:pt>
                <c:pt idx="247">
                  <c:v>-30</c:v>
                </c:pt>
                <c:pt idx="248">
                  <c:v>-30</c:v>
                </c:pt>
                <c:pt idx="249">
                  <c:v>-30</c:v>
                </c:pt>
                <c:pt idx="250">
                  <c:v>-30</c:v>
                </c:pt>
                <c:pt idx="251">
                  <c:v>-30</c:v>
                </c:pt>
                <c:pt idx="252">
                  <c:v>-30</c:v>
                </c:pt>
                <c:pt idx="253">
                  <c:v>-30</c:v>
                </c:pt>
                <c:pt idx="254">
                  <c:v>-30</c:v>
                </c:pt>
                <c:pt idx="255">
                  <c:v>-30</c:v>
                </c:pt>
                <c:pt idx="256">
                  <c:v>-30</c:v>
                </c:pt>
                <c:pt idx="257">
                  <c:v>-30</c:v>
                </c:pt>
                <c:pt idx="258">
                  <c:v>-30</c:v>
                </c:pt>
                <c:pt idx="259">
                  <c:v>-30</c:v>
                </c:pt>
                <c:pt idx="260">
                  <c:v>-30</c:v>
                </c:pt>
                <c:pt idx="261">
                  <c:v>-30</c:v>
                </c:pt>
                <c:pt idx="262">
                  <c:v>-30</c:v>
                </c:pt>
                <c:pt idx="263">
                  <c:v>-30</c:v>
                </c:pt>
                <c:pt idx="264">
                  <c:v>-30</c:v>
                </c:pt>
                <c:pt idx="265">
                  <c:v>-30</c:v>
                </c:pt>
                <c:pt idx="266">
                  <c:v>-30</c:v>
                </c:pt>
                <c:pt idx="267">
                  <c:v>-30</c:v>
                </c:pt>
                <c:pt idx="268">
                  <c:v>-30</c:v>
                </c:pt>
                <c:pt idx="269">
                  <c:v>-30</c:v>
                </c:pt>
                <c:pt idx="270">
                  <c:v>-30</c:v>
                </c:pt>
                <c:pt idx="271">
                  <c:v>-30</c:v>
                </c:pt>
                <c:pt idx="272">
                  <c:v>-30</c:v>
                </c:pt>
                <c:pt idx="273">
                  <c:v>-30</c:v>
                </c:pt>
                <c:pt idx="274">
                  <c:v>-30</c:v>
                </c:pt>
                <c:pt idx="275">
                  <c:v>-30</c:v>
                </c:pt>
                <c:pt idx="276">
                  <c:v>-30</c:v>
                </c:pt>
                <c:pt idx="277">
                  <c:v>-30</c:v>
                </c:pt>
                <c:pt idx="278">
                  <c:v>-30</c:v>
                </c:pt>
                <c:pt idx="279">
                  <c:v>-30</c:v>
                </c:pt>
                <c:pt idx="280">
                  <c:v>-30</c:v>
                </c:pt>
                <c:pt idx="281">
                  <c:v>-30</c:v>
                </c:pt>
                <c:pt idx="282">
                  <c:v>-30</c:v>
                </c:pt>
                <c:pt idx="283">
                  <c:v>-30</c:v>
                </c:pt>
                <c:pt idx="284">
                  <c:v>-30</c:v>
                </c:pt>
                <c:pt idx="285">
                  <c:v>-30</c:v>
                </c:pt>
                <c:pt idx="286">
                  <c:v>-30</c:v>
                </c:pt>
                <c:pt idx="287">
                  <c:v>-30</c:v>
                </c:pt>
                <c:pt idx="288">
                  <c:v>-30</c:v>
                </c:pt>
                <c:pt idx="289">
                  <c:v>-30</c:v>
                </c:pt>
                <c:pt idx="290">
                  <c:v>-30</c:v>
                </c:pt>
                <c:pt idx="291">
                  <c:v>-30</c:v>
                </c:pt>
                <c:pt idx="292">
                  <c:v>-30</c:v>
                </c:pt>
                <c:pt idx="293">
                  <c:v>-30</c:v>
                </c:pt>
                <c:pt idx="294">
                  <c:v>-30</c:v>
                </c:pt>
                <c:pt idx="295">
                  <c:v>-30</c:v>
                </c:pt>
                <c:pt idx="296">
                  <c:v>-30</c:v>
                </c:pt>
                <c:pt idx="297">
                  <c:v>-30</c:v>
                </c:pt>
                <c:pt idx="298">
                  <c:v>-30</c:v>
                </c:pt>
                <c:pt idx="299">
                  <c:v>-30</c:v>
                </c:pt>
                <c:pt idx="300">
                  <c:v>-30</c:v>
                </c:pt>
                <c:pt idx="301">
                  <c:v>-30</c:v>
                </c:pt>
                <c:pt idx="302">
                  <c:v>-30</c:v>
                </c:pt>
                <c:pt idx="303">
                  <c:v>-30</c:v>
                </c:pt>
                <c:pt idx="304">
                  <c:v>-30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EA2-4A7C-8244-DBFA69D5F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150456"/>
        <c:axId val="581152752"/>
      </c:scatterChart>
      <c:valAx>
        <c:axId val="471196760"/>
        <c:scaling>
          <c:orientation val="minMax"/>
          <c:max val="43450"/>
          <c:min val="43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6]mmmm\ ;@" sourceLinked="0"/>
        <c:majorTickMark val="none"/>
        <c:minorTickMark val="none"/>
        <c:tickLblPos val="low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71197088"/>
        <c:crosses val="autoZero"/>
        <c:crossBetween val="midCat"/>
        <c:majorUnit val="60"/>
      </c:valAx>
      <c:valAx>
        <c:axId val="471197088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100" b="0">
                    <a:solidFill>
                      <a:schemeClr val="tx1"/>
                    </a:solidFill>
                  </a:rPr>
                  <a:t>  Bladarealindeks</a:t>
                </a:r>
              </a:p>
            </c:rich>
          </c:tx>
          <c:layout>
            <c:manualLayout>
              <c:xMode val="edge"/>
              <c:yMode val="edge"/>
              <c:x val="7.7777777777777779E-2"/>
              <c:y val="0.53655116959064331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71196760"/>
        <c:crossesAt val="0"/>
        <c:crossBetween val="midCat"/>
      </c:valAx>
      <c:valAx>
        <c:axId val="581152752"/>
        <c:scaling>
          <c:orientation val="minMax"/>
          <c:max val="100"/>
          <c:min val="-1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100" b="0">
                    <a:solidFill>
                      <a:schemeClr val="tx1"/>
                    </a:solidFill>
                  </a:rPr>
                  <a:t>       Roddybde, cm</a:t>
                </a:r>
              </a:p>
            </c:rich>
          </c:tx>
          <c:layout>
            <c:manualLayout>
              <c:xMode val="edge"/>
              <c:yMode val="edge"/>
              <c:x val="0.87041666666666673"/>
              <c:y val="2.8726608187134496E-2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81150456"/>
        <c:crosses val="max"/>
        <c:crossBetween val="midCat"/>
      </c:valAx>
      <c:valAx>
        <c:axId val="581150456"/>
        <c:scaling>
          <c:orientation val="minMax"/>
        </c:scaling>
        <c:delete val="1"/>
        <c:axPos val="b"/>
        <c:numFmt formatCode="dd/mm/yy;@" sourceLinked="1"/>
        <c:majorTickMark val="out"/>
        <c:minorTickMark val="none"/>
        <c:tickLblPos val="nextTo"/>
        <c:crossAx val="581152752"/>
        <c:crossesAt val="0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5058626788189522"/>
          <c:y val="0.72035679514768036"/>
          <c:w val="0.20807941200458485"/>
          <c:h val="0.1411991315785210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435428</xdr:colOff>
      <xdr:row>32</xdr:row>
      <xdr:rowOff>0</xdr:rowOff>
    </xdr:from>
    <xdr:to>
      <xdr:col>53</xdr:col>
      <xdr:colOff>435941</xdr:colOff>
      <xdr:row>49</xdr:row>
      <xdr:rowOff>124932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F1C9C03-CAEB-42F4-B46F-CEB2A2EE82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0.47832</cdr:x>
      <cdr:y>0.04808</cdr:y>
    </cdr:from>
    <cdr:to>
      <cdr:x>0.53195</cdr:x>
      <cdr:y>0.12447</cdr:y>
    </cdr:to>
    <cdr:sp macro="" textlink="">
      <cdr:nvSpPr>
        <cdr:cNvPr id="2" name="Tekstfelt 1">
          <a:extLst xmlns:a="http://schemas.openxmlformats.org/drawingml/2006/main">
            <a:ext uri="{FF2B5EF4-FFF2-40B4-BE49-F238E27FC236}">
              <a16:creationId xmlns:a16="http://schemas.microsoft.com/office/drawing/2014/main" id="{CFB5F893-5D8C-48D3-8326-15FF0DB429CA}"/>
            </a:ext>
          </a:extLst>
        </cdr:cNvPr>
        <cdr:cNvSpPr txBox="1"/>
      </cdr:nvSpPr>
      <cdr:spPr>
        <a:xfrm xmlns:a="http://schemas.openxmlformats.org/drawingml/2006/main">
          <a:off x="2164565" y="131353"/>
          <a:ext cx="242694" cy="2086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overflow" wrap="none" lIns="72000" rtlCol="0" anchor="t">
          <a:noAutofit/>
        </a:bodyPr>
        <a:lstStyle xmlns:a="http://schemas.openxmlformats.org/drawingml/2006/main"/>
        <a:p xmlns:a="http://schemas.openxmlformats.org/drawingml/2006/main">
          <a:r>
            <a:rPr lang="da-DK" sz="1000">
              <a:latin typeface="+mn-lt"/>
            </a:rPr>
            <a:t>F1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>
          <a:noFill/>
        </a:ln>
      </a:spPr>
      <a:bodyPr vertOverflow="overflow" horzOverflow="overflow" rtlCol="0" anchor="t">
        <a:noAutofit/>
      </a:bodyPr>
      <a:lstStyle>
        <a:defPPr algn="l">
          <a:defRPr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vertOverflow="overflow" horzOverflow="overflow" wrap="none" rtlCol="0" anchor="t">
        <a:noAutofit/>
      </a:bodyPr>
      <a:lstStyle>
        <a:defPPr>
          <a:defRPr sz="1000">
            <a:latin typeface="+mn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E316"/>
  <sheetViews>
    <sheetView tabSelected="1" topLeftCell="A25" zoomScale="80" zoomScaleNormal="80" workbookViewId="0">
      <selection activeCell="AT21" sqref="AT21"/>
    </sheetView>
  </sheetViews>
  <sheetFormatPr defaultRowHeight="12" x14ac:dyDescent="0.2"/>
  <cols>
    <col min="7" max="7" width="9" customWidth="1"/>
    <col min="9" max="12" width="10.42578125" customWidth="1"/>
    <col min="21" max="21" width="10.5703125" customWidth="1"/>
    <col min="24" max="24" width="4" customWidth="1"/>
    <col min="25" max="25" width="3.85546875" customWidth="1"/>
    <col min="26" max="26" width="2.85546875" customWidth="1"/>
    <col min="27" max="27" width="3.42578125" customWidth="1"/>
    <col min="28" max="28" width="3" customWidth="1"/>
    <col min="31" max="31" width="14.85546875" bestFit="1" customWidth="1"/>
    <col min="36" max="36" width="9" style="6"/>
    <col min="37" max="39" width="9" style="1"/>
    <col min="40" max="40" width="9" style="6"/>
    <col min="41" max="41" width="12.140625" style="1" customWidth="1"/>
    <col min="42" max="42" width="9" style="1"/>
    <col min="44" max="45" width="10.140625" customWidth="1"/>
    <col min="51" max="51" width="11.140625" bestFit="1" customWidth="1"/>
  </cols>
  <sheetData>
    <row r="2" spans="1:43" x14ac:dyDescent="0.2">
      <c r="AA2" s="6"/>
      <c r="AO2" s="6" t="s">
        <v>71</v>
      </c>
      <c r="AP2" s="1" t="s">
        <v>96</v>
      </c>
    </row>
    <row r="3" spans="1:43" x14ac:dyDescent="0.2">
      <c r="B3" t="s">
        <v>1</v>
      </c>
      <c r="C3" s="6" t="s">
        <v>1</v>
      </c>
      <c r="D3" s="6" t="s">
        <v>9</v>
      </c>
      <c r="E3" s="6"/>
      <c r="F3" s="6" t="s">
        <v>12</v>
      </c>
      <c r="G3" s="6" t="s">
        <v>15</v>
      </c>
      <c r="H3" s="6" t="s">
        <v>1</v>
      </c>
      <c r="I3" s="6" t="s">
        <v>15</v>
      </c>
      <c r="J3" s="6" t="s">
        <v>22</v>
      </c>
      <c r="K3" s="6" t="s">
        <v>111</v>
      </c>
      <c r="L3" s="6" t="s">
        <v>153</v>
      </c>
      <c r="M3" s="6" t="s">
        <v>23</v>
      </c>
      <c r="N3" s="6" t="s">
        <v>22</v>
      </c>
      <c r="O3" s="6" t="s">
        <v>153</v>
      </c>
      <c r="P3" s="6" t="s">
        <v>22</v>
      </c>
      <c r="Q3" s="6" t="s">
        <v>153</v>
      </c>
      <c r="R3" s="6" t="s">
        <v>22</v>
      </c>
      <c r="S3" s="6" t="s">
        <v>1</v>
      </c>
      <c r="AA3" s="6"/>
      <c r="AC3" s="6" t="s">
        <v>153</v>
      </c>
      <c r="AJ3" s="6" t="s">
        <v>4</v>
      </c>
      <c r="AN3" s="6" t="s">
        <v>6</v>
      </c>
      <c r="AO3" s="6"/>
    </row>
    <row r="4" spans="1:43" x14ac:dyDescent="0.2">
      <c r="C4" s="6"/>
      <c r="D4" s="6" t="s">
        <v>10</v>
      </c>
      <c r="E4" s="6"/>
      <c r="F4" s="6" t="s">
        <v>13</v>
      </c>
      <c r="G4" s="6" t="s">
        <v>16</v>
      </c>
      <c r="H4" s="6"/>
      <c r="I4" s="6" t="s">
        <v>93</v>
      </c>
      <c r="J4" s="6" t="s">
        <v>109</v>
      </c>
      <c r="K4" s="6" t="s">
        <v>112</v>
      </c>
      <c r="L4" s="6" t="s">
        <v>109</v>
      </c>
      <c r="M4" s="6" t="s">
        <v>24</v>
      </c>
      <c r="N4" s="6" t="s">
        <v>91</v>
      </c>
      <c r="O4" s="6" t="s">
        <v>91</v>
      </c>
      <c r="P4" s="6" t="s">
        <v>25</v>
      </c>
      <c r="Q4" s="6" t="s">
        <v>25</v>
      </c>
      <c r="R4" s="6" t="s">
        <v>120</v>
      </c>
      <c r="S4" s="6"/>
      <c r="AA4" s="6"/>
      <c r="AC4" s="6"/>
      <c r="AE4" t="s">
        <v>163</v>
      </c>
      <c r="AF4" t="s">
        <v>163</v>
      </c>
      <c r="AG4" t="s">
        <v>163</v>
      </c>
      <c r="AH4" t="s">
        <v>163</v>
      </c>
      <c r="AI4" t="s">
        <v>163</v>
      </c>
      <c r="AJ4" s="6" t="s">
        <v>5</v>
      </c>
      <c r="AN4" s="6" t="s">
        <v>136</v>
      </c>
      <c r="AO4" s="6" t="s">
        <v>72</v>
      </c>
      <c r="AP4" s="1">
        <v>1</v>
      </c>
    </row>
    <row r="5" spans="1:43" x14ac:dyDescent="0.2">
      <c r="E5" t="s">
        <v>15</v>
      </c>
      <c r="G5" s="6" t="s">
        <v>25</v>
      </c>
      <c r="I5" s="6" t="s">
        <v>25</v>
      </c>
      <c r="J5" s="6"/>
      <c r="K5" s="6"/>
      <c r="L5" s="6"/>
      <c r="W5" t="s">
        <v>95</v>
      </c>
      <c r="AE5" t="s">
        <v>128</v>
      </c>
      <c r="AF5" t="s">
        <v>130</v>
      </c>
      <c r="AG5" t="s">
        <v>132</v>
      </c>
      <c r="AH5" t="s">
        <v>134</v>
      </c>
      <c r="AI5" t="s">
        <v>138</v>
      </c>
      <c r="AO5" s="6"/>
    </row>
    <row r="6" spans="1:43" x14ac:dyDescent="0.2">
      <c r="E6" t="s">
        <v>41</v>
      </c>
    </row>
    <row r="7" spans="1:43" x14ac:dyDescent="0.2">
      <c r="B7" t="s">
        <v>1</v>
      </c>
      <c r="C7" t="s">
        <v>2</v>
      </c>
      <c r="D7" t="s">
        <v>8</v>
      </c>
      <c r="F7" t="s">
        <v>11</v>
      </c>
      <c r="G7" t="s">
        <v>14</v>
      </c>
      <c r="H7" t="s">
        <v>2</v>
      </c>
      <c r="M7" t="s">
        <v>3</v>
      </c>
      <c r="Q7" t="s">
        <v>2</v>
      </c>
      <c r="S7" t="s">
        <v>2</v>
      </c>
      <c r="T7" t="s">
        <v>34</v>
      </c>
      <c r="U7" t="s">
        <v>113</v>
      </c>
      <c r="V7" t="s">
        <v>35</v>
      </c>
      <c r="W7" t="s">
        <v>36</v>
      </c>
      <c r="X7" t="s">
        <v>114</v>
      </c>
      <c r="Y7" t="s">
        <v>115</v>
      </c>
      <c r="Z7" t="s">
        <v>116</v>
      </c>
      <c r="AA7" t="s">
        <v>117</v>
      </c>
      <c r="AB7" t="s">
        <v>118</v>
      </c>
      <c r="AC7" t="s">
        <v>2</v>
      </c>
      <c r="AD7" t="s">
        <v>120</v>
      </c>
      <c r="AE7" t="s">
        <v>119</v>
      </c>
      <c r="AF7" t="s">
        <v>129</v>
      </c>
      <c r="AG7" t="s">
        <v>131</v>
      </c>
      <c r="AH7" t="s">
        <v>133</v>
      </c>
      <c r="AI7" t="s">
        <v>137</v>
      </c>
      <c r="AJ7" s="6" t="s">
        <v>0</v>
      </c>
      <c r="AK7" s="1" t="s">
        <v>42</v>
      </c>
      <c r="AL7" s="1" t="s">
        <v>43</v>
      </c>
      <c r="AM7" s="1" t="s">
        <v>43</v>
      </c>
      <c r="AN7" s="6" t="s">
        <v>51</v>
      </c>
      <c r="AQ7" s="6"/>
    </row>
    <row r="8" spans="1:43" x14ac:dyDescent="0.2">
      <c r="AQ8" s="6"/>
    </row>
    <row r="10" spans="1:43" x14ac:dyDescent="0.2">
      <c r="A10" t="s">
        <v>75</v>
      </c>
      <c r="B10" s="8">
        <f>$AR$27</f>
        <v>43160</v>
      </c>
      <c r="C10">
        <v>1</v>
      </c>
      <c r="D10" s="4">
        <v>5</v>
      </c>
      <c r="E10" s="5">
        <f>IF(D10&gt;0,D10,0)</f>
        <v>5</v>
      </c>
      <c r="F10">
        <v>0</v>
      </c>
      <c r="G10" s="5">
        <f>(E10-F10)+G9</f>
        <v>5</v>
      </c>
      <c r="H10">
        <v>1</v>
      </c>
      <c r="I10" s="5">
        <f t="shared" ref="I10:I18" si="0">IF(C10&gt;=$AT$21,E10+I9,0)</f>
        <v>0</v>
      </c>
      <c r="J10" s="5" t="str">
        <f t="shared" ref="J10:J73" si="1">IF(C10=$AZ$27,"C1",IF(C10=$AZ$28,"C2",IF(C10=$AZ$29,"C3",IF(C10=$AZ$30,"C4",IF(C10=$AZ$31,"C5"," ")))))</f>
        <v xml:space="preserve"> </v>
      </c>
      <c r="K10" s="5" t="str">
        <f>IF(J10="C1",1,IF(J10="C2",2,IF(J10="C3",3,IF(J10="C4",4,IF(J10="C5",5," ")))))</f>
        <v xml:space="preserve"> </v>
      </c>
      <c r="L10" s="5" t="str">
        <f t="shared" ref="L10:L73" si="2">IF(J10="C1",C10,IF(J10="C2",C10,IF(J10="C3",C10,IF(J10="C4",C10,IF(J10="C5",C10," ")))))</f>
        <v xml:space="preserve"> </v>
      </c>
      <c r="M10" t="str">
        <f t="shared" ref="M10:M73" si="3">IF($AT$21&lt;=C10,"F1"," ")</f>
        <v xml:space="preserve"> </v>
      </c>
      <c r="N10" t="str">
        <f t="shared" ref="N10:N73" si="4">IF(AND(G10&gt;=$AR$21,G9&lt;$AR$21),"tSL0"," ")</f>
        <v xml:space="preserve"> </v>
      </c>
      <c r="O10" t="str">
        <f t="shared" ref="O10:O73" si="5">IF(AND(G10&gt;=$AR$21,G9&lt;$AR$21),C10," ")</f>
        <v xml:space="preserve"> </v>
      </c>
      <c r="P10" t="str">
        <f t="shared" ref="P10:P73" si="6">IF(AND(I10&gt;=($AR$22),I9&lt;($AR$22)),"tSLe",IF(AND(I10&gt;=($AR$23),I9&lt;($AR$23)),"tSLx",IF(AND(I10&gt;=($AR$24),I9&lt;($AR$24)),"tSLr",IF(AND(I10&gt;=($AR$25),I9&lt;($AR$25)),"tSLm",IF(AND($AR$27=B10),"Sådato",IF(AND($AR$29=B10),"tv",IF(AND($AR$28=B10),"th"," ")))))))</f>
        <v>Sådato</v>
      </c>
      <c r="Q10">
        <f t="shared" ref="Q10:Q73" si="7">IF(AND(P10="Sådato"),C10,IF(AND(P10="tSLe"),C10,IF(AND(P10="tSLx"),C10,IF(AND(P10="tSLr"),C10,IF(AND(P10="tSLm"),C10,IF(AND(P10="tv"),C10,IF(AND(P10="th"),C10," ")))))))</f>
        <v>1</v>
      </c>
      <c r="R10" t="str">
        <f t="shared" ref="R10:R73" si="8">IF(AND(I10&gt;=$BC$27,I9&lt;$BC$27),"tLag1",IF(AND(I10&gt;=$BC$28,I9&lt;$BC$28),"tLag2",IF(AND(I10&gt;=$BC$29,I9&lt;$BC$29),"tLag3",IF(AND(I10&gt;=$BC$30,I9&lt;$BC$30),"tLag4",IF(AND(I10&gt;=$BC$31,I9&lt;$BC$31),"tLag5", " ")))))</f>
        <v xml:space="preserve"> </v>
      </c>
      <c r="S10">
        <v>1</v>
      </c>
      <c r="T10">
        <f t="shared" ref="T10:T73" si="9">$AR$33</f>
        <v>0.5</v>
      </c>
      <c r="U10" s="2">
        <f t="shared" ref="U10:U18" si="10">$AR$33+($AR$34-$AR$33)*(2.7182^(2.4*(I10/$AR$23))-1)/10</f>
        <v>0.5</v>
      </c>
      <c r="V10" s="2">
        <f t="shared" ref="V10:V73" si="11">MIN(U10,$AR$34)</f>
        <v>0.5</v>
      </c>
      <c r="W10" s="2">
        <f>$AR$36</f>
        <v>0.5</v>
      </c>
      <c r="X10" s="5" t="str">
        <f t="shared" ref="X10:X73" si="12">IF(AND(C10&gt;=$AZ$27,C10&lt;$AZ$28),(IF(AND($BA$27&lt;420),13,IF(AND($BA$27&gt;=420,$AZ$27&lt;$AZ$33),54,IF(AND($BA$27&gt;=420,$AZ$27&gt;=$AZ$33),40," "))))," ")</f>
        <v xml:space="preserve"> </v>
      </c>
      <c r="Y10" s="5" t="str">
        <f t="shared" ref="Y10:Y73" si="13">IF(AND(C10&gt;=$AZ$28,C10&lt;$AZ$29),(IF(AND($BA$28-$BA$27&gt;=420),40,IF(AND($BA$28-$BA$27&lt;420),13)))," ")</f>
        <v xml:space="preserve"> </v>
      </c>
      <c r="Z10" s="5" t="str">
        <f t="shared" ref="Z10:Z73" si="14">IF(AND(C10&gt;=$AZ$29,C10&lt;$AZ$30),(IF(AND($BA$29-$BA$28&gt;=420),40,IF(AND($BA$29-$BA$28&lt;420),13)))," ")</f>
        <v xml:space="preserve"> </v>
      </c>
      <c r="AA10" s="5" t="str">
        <f t="shared" ref="AA10:AA73" si="15">IF(AND(C10&gt;=$AZ$30,C10&lt;$AZ$31),(IF(AND($BA$30-$BA$29&gt;=420),40,IF(AND($BA$30-$BA$29&lt;420),13)))," ")</f>
        <v xml:space="preserve"> </v>
      </c>
      <c r="AB10" s="5" t="str">
        <f t="shared" ref="AB10:AB73" si="16">IF(AND(C10&gt;=$AZ$31),(IF(AND($BA$31-$BA$30&gt;=420),40,IF(AND($BA$31-$BA$30&lt;420),13)))," ")</f>
        <v xml:space="preserve"> </v>
      </c>
      <c r="AC10">
        <v>1</v>
      </c>
      <c r="AD10" s="5">
        <f t="shared" ref="AD10:AD73" si="17">SUM(X10:AB10)</f>
        <v>0</v>
      </c>
      <c r="AE10" s="4">
        <f>MIN($AR$34,($AR$36+($AR$34-$AR$36)*(((2.7182^(2.4*((I10-$BC$27))/$AR$23))-1)/10)))</f>
        <v>9.3153507762606003E-2</v>
      </c>
      <c r="AF10" s="4">
        <f>MIN($AR$34,($AR$36+($AR$34-$AR$36)*(((2.7182^(2.4*((I10-$BC$28))/$AR$23))-1)/10)))</f>
        <v>5.9209685918973298E-2</v>
      </c>
      <c r="AG10" s="4">
        <f>MIN($AR$34,($AR$36+($AR$34-$AR$36)*(((2.7182^(2.4*((I10-$BC$29))/$AR$23))-1)/10)))</f>
        <v>5.7736919163882516E-2</v>
      </c>
      <c r="AH10" s="4">
        <f>MIN($AR$34,($AR$36+($AR$34-$AR$36)*(((2.7182^(2.4*((I10-$BC$30))/$AR$23))-1))/10))</f>
        <v>0.24129711400018283</v>
      </c>
      <c r="AI10" s="4">
        <f>MIN($AR$34,($AR$36+($AR$34-$AR$36)*(((2.7182^(2.4*((I10-$BC$31))/$AR$23))-1))/10))</f>
        <v>0.18935235374105697</v>
      </c>
      <c r="AJ10" s="7">
        <f>IF(AND(C10&lt;$AT$21),T10,IF(AND(C10&gt;=$AT$21,C10&lt;$AZ$27),V10,IF(AND(C10&gt;=$AZ$27,C10&lt;$BD$27),W10,IF(AND(C10&gt;=$BD$27,C10&lt;$AZ$28),AE10,IF(AND(C10&gt;=$AZ$28,C10&lt;$BD$28),W10,IF(AND(C10&gt;=$BD$28,C10&lt;$AZ$29),AF10,IF(AND(C10&gt;=$AZ$29,C10&lt;$BD$29),W10,IF(AND(C10&gt;=$BD$29,C10&lt;$AZ$30),AG10,IF(AND(C10&gt;=$AZ$30,C10&lt;$BD$30),W10,IF(AND(C10&gt;=$BD$30,C10&lt;$AZ$31),AH10,IF(AND(C10&gt;=$AZ$31,C10&lt;$BD$31),W10,IF(AND(C10&gt;=$BD$31,C10&lt;$AT$29),AI10,IF(AND(C10&gt;=$AT$29),$AR$35," ")))))))))))))</f>
        <v>0.5</v>
      </c>
      <c r="AK10" s="10">
        <f t="shared" ref="AK10:AK73" si="18">$AR$42</f>
        <v>300</v>
      </c>
      <c r="AL10" s="10">
        <f t="shared" ref="AL10:AL73" si="19">MAX($AR$43,($AR$46*(C10-$AT$21)))</f>
        <v>300</v>
      </c>
      <c r="AM10" s="10">
        <f>MIN($AR$48,AL10)</f>
        <v>300</v>
      </c>
      <c r="AN10" s="6">
        <f>IF(C10&lt;$AT$21,AK10,IF(AND($AT$21&lt;=C10,C10&lt;(MIN($AT$25,$AT$29))),AM10,IF(AND($AT$25&lt;=C10,C10&lt;$AT$29),$AR$45,IF(AND($AT$29&lt;=C10),$AR$45,"0"))))</f>
        <v>300</v>
      </c>
      <c r="AO10" s="1">
        <f>(0-AN10)/10</f>
        <v>-30</v>
      </c>
    </row>
    <row r="11" spans="1:43" x14ac:dyDescent="0.2">
      <c r="B11" s="8">
        <f>B10+1</f>
        <v>43161</v>
      </c>
      <c r="C11">
        <v>2</v>
      </c>
      <c r="D11" s="4">
        <v>5</v>
      </c>
      <c r="E11" s="5">
        <f>IF(D11&gt;0,D11,0)</f>
        <v>5</v>
      </c>
      <c r="F11">
        <v>0</v>
      </c>
      <c r="G11" s="5">
        <f t="shared" ref="G11:G74" si="20">(E11-F11)+G10</f>
        <v>10</v>
      </c>
      <c r="H11">
        <v>2</v>
      </c>
      <c r="I11" s="5">
        <f t="shared" si="0"/>
        <v>0</v>
      </c>
      <c r="J11" s="5" t="str">
        <f t="shared" si="1"/>
        <v xml:space="preserve"> </v>
      </c>
      <c r="K11" s="5" t="str">
        <f t="shared" ref="K11:K74" si="21">IF(J11="C1",1,IF(J11="C2",2,IF(J11="C3",3,IF(J11="C4",4,IF(J11="C5",5," ")))))</f>
        <v xml:space="preserve"> </v>
      </c>
      <c r="L11" s="5" t="str">
        <f t="shared" si="2"/>
        <v xml:space="preserve"> </v>
      </c>
      <c r="M11" t="str">
        <f t="shared" si="3"/>
        <v xml:space="preserve"> </v>
      </c>
      <c r="N11" t="str">
        <f t="shared" si="4"/>
        <v xml:space="preserve"> </v>
      </c>
      <c r="O11" t="str">
        <f t="shared" si="5"/>
        <v xml:space="preserve"> </v>
      </c>
      <c r="P11" t="str">
        <f t="shared" si="6"/>
        <v xml:space="preserve"> </v>
      </c>
      <c r="Q11" t="str">
        <f t="shared" si="7"/>
        <v xml:space="preserve"> </v>
      </c>
      <c r="R11" t="str">
        <f t="shared" si="8"/>
        <v xml:space="preserve"> </v>
      </c>
      <c r="S11">
        <v>2</v>
      </c>
      <c r="T11">
        <f t="shared" si="9"/>
        <v>0.5</v>
      </c>
      <c r="U11" s="2">
        <f t="shared" si="10"/>
        <v>0.5</v>
      </c>
      <c r="V11" s="2">
        <f t="shared" si="11"/>
        <v>0.5</v>
      </c>
      <c r="W11" s="2">
        <f t="shared" ref="W11:W74" si="22">$AR$36</f>
        <v>0.5</v>
      </c>
      <c r="X11" s="5" t="str">
        <f t="shared" si="12"/>
        <v xml:space="preserve"> </v>
      </c>
      <c r="Y11" s="5" t="str">
        <f t="shared" si="13"/>
        <v xml:space="preserve"> </v>
      </c>
      <c r="Z11" s="5" t="str">
        <f t="shared" si="14"/>
        <v xml:space="preserve"> </v>
      </c>
      <c r="AA11" s="5" t="str">
        <f t="shared" si="15"/>
        <v xml:space="preserve"> </v>
      </c>
      <c r="AB11" s="5" t="str">
        <f t="shared" si="16"/>
        <v xml:space="preserve"> </v>
      </c>
      <c r="AC11">
        <v>2</v>
      </c>
      <c r="AD11" s="5">
        <f t="shared" si="17"/>
        <v>0</v>
      </c>
      <c r="AE11" s="4">
        <f t="shared" ref="AE11:AE74" si="23">MIN($AR$34,($AR$36+($AR$34-$AR$36)*(((2.7182^(2.4*((I11-$BC$27))/$AR$23))-1)/10)))</f>
        <v>9.3153507762606003E-2</v>
      </c>
      <c r="AF11" s="4">
        <f t="shared" ref="AF11:AF74" si="24">MIN($AR$34,($AR$36+($AR$34-$AR$36)*(((2.7182^(2.4*((I11-$BC$28))/$AR$23))-1)/10)))</f>
        <v>5.9209685918973298E-2</v>
      </c>
      <c r="AG11" s="4">
        <f>MIN($AR$34,($AR$36+($AR$34-$AR$36)*(((2.7182^(2.4*((I11-$BC$29))/$AR$23))-1)/10)))</f>
        <v>5.7736919163882516E-2</v>
      </c>
      <c r="AH11" s="4">
        <f t="shared" ref="AH11:AH74" si="25">MIN($AR$34,($AR$36+($AR$34-$AR$36)*(((2.7182^(2.4*((I11-$BC$30))/$AR$23))-1))/10))</f>
        <v>0.24129711400018283</v>
      </c>
      <c r="AI11" s="4">
        <f t="shared" ref="AI11:AI74" si="26">MIN($AR$34,($AR$36+($AR$34-$AR$36)*(((2.7182^(2.4*((I11-$BC$31))/$AR$23))-1))/10))</f>
        <v>0.18935235374105697</v>
      </c>
      <c r="AJ11" s="7">
        <f t="shared" ref="AJ11:AJ74" si="27">IF(AND(C11&lt;$AT$21),T11,IF(AND(C11&gt;=$AT$21,C11&lt;$AZ$27),V11,IF(AND(C11&gt;=$AZ$27,C11&lt;$BD$27),W11,IF(AND(C11&gt;=$BD$27,C11&lt;$AZ$28),AE11,IF(AND(C11&gt;=$AZ$28,C11&lt;$BD$28),W11,IF(AND(C11&gt;=$BD$28,C11&lt;$AZ$29),AF11,IF(AND(C11&gt;=$AZ$29,C11&lt;$BD$29),W11,IF(AND(C11&gt;=$BD$29,C11&lt;$AZ$30),AG11,IF(AND(C11&gt;=$AZ$30,C11&lt;$BD$30),W11,IF(AND(C11&gt;=$BD$30,C11&lt;$AZ$31),AH11,IF(AND(C11&gt;=$AZ$31,C11&lt;$BD$31),W11,IF(AND(C11&gt;=$BD$31,C11&lt;$AT$29),AI11,IF(AND(C11&gt;=$AT$29),$AR$35," ")))))))))))))</f>
        <v>0.5</v>
      </c>
      <c r="AK11" s="10">
        <f t="shared" si="18"/>
        <v>300</v>
      </c>
      <c r="AL11" s="10">
        <f t="shared" si="19"/>
        <v>300</v>
      </c>
      <c r="AM11" s="10">
        <f t="shared" ref="AM11:AM74" si="28">MIN($AR$48,AL11)</f>
        <v>300</v>
      </c>
      <c r="AN11" s="6">
        <f t="shared" ref="AN11:AN74" si="29">IF(C11&lt;$AT$21,AK11,IF(AND($AT$21&lt;=C11,C11&lt;(MIN($AT$25,$AT$29))),AM11,IF(AND($AT$25&lt;=C11,C11&lt;$AT$29),$AR$45,IF(AND($AT$29&lt;=C11),$AR$45,"0"))))</f>
        <v>300</v>
      </c>
      <c r="AO11" s="1">
        <f t="shared" ref="AO11:AO74" si="30">(0-AN11)/10</f>
        <v>-30</v>
      </c>
    </row>
    <row r="12" spans="1:43" x14ac:dyDescent="0.2">
      <c r="B12" s="8">
        <f t="shared" ref="B12:B75" si="31">B11+1</f>
        <v>43162</v>
      </c>
      <c r="C12">
        <v>3</v>
      </c>
      <c r="D12" s="4">
        <v>5</v>
      </c>
      <c r="E12" s="5">
        <f>IF(D12&gt;0,D12,0)</f>
        <v>5</v>
      </c>
      <c r="F12">
        <v>0</v>
      </c>
      <c r="G12" s="5">
        <f t="shared" si="20"/>
        <v>15</v>
      </c>
      <c r="H12">
        <v>3</v>
      </c>
      <c r="I12" s="5">
        <f t="shared" si="0"/>
        <v>0</v>
      </c>
      <c r="J12" s="5" t="str">
        <f t="shared" si="1"/>
        <v xml:space="preserve"> </v>
      </c>
      <c r="K12" s="5" t="str">
        <f t="shared" si="21"/>
        <v xml:space="preserve"> </v>
      </c>
      <c r="L12" s="5" t="str">
        <f t="shared" si="2"/>
        <v xml:space="preserve"> </v>
      </c>
      <c r="M12" t="str">
        <f t="shared" si="3"/>
        <v xml:space="preserve"> </v>
      </c>
      <c r="N12" t="str">
        <f t="shared" si="4"/>
        <v xml:space="preserve"> </v>
      </c>
      <c r="O12" t="str">
        <f t="shared" si="5"/>
        <v xml:space="preserve"> </v>
      </c>
      <c r="P12" t="str">
        <f t="shared" si="6"/>
        <v xml:space="preserve"> </v>
      </c>
      <c r="Q12" t="str">
        <f t="shared" si="7"/>
        <v xml:space="preserve"> </v>
      </c>
      <c r="R12" t="str">
        <f t="shared" si="8"/>
        <v xml:space="preserve"> </v>
      </c>
      <c r="S12">
        <v>3</v>
      </c>
      <c r="T12">
        <f t="shared" si="9"/>
        <v>0.5</v>
      </c>
      <c r="U12" s="2">
        <f t="shared" si="10"/>
        <v>0.5</v>
      </c>
      <c r="V12" s="2">
        <f t="shared" si="11"/>
        <v>0.5</v>
      </c>
      <c r="W12" s="2">
        <f t="shared" si="22"/>
        <v>0.5</v>
      </c>
      <c r="X12" s="5" t="str">
        <f t="shared" si="12"/>
        <v xml:space="preserve"> </v>
      </c>
      <c r="Y12" s="5" t="str">
        <f t="shared" si="13"/>
        <v xml:space="preserve"> </v>
      </c>
      <c r="Z12" s="5" t="str">
        <f t="shared" si="14"/>
        <v xml:space="preserve"> </v>
      </c>
      <c r="AA12" s="5" t="str">
        <f t="shared" si="15"/>
        <v xml:space="preserve"> </v>
      </c>
      <c r="AB12" s="5" t="str">
        <f t="shared" si="16"/>
        <v xml:space="preserve"> </v>
      </c>
      <c r="AC12">
        <v>3</v>
      </c>
      <c r="AD12" s="5">
        <f t="shared" si="17"/>
        <v>0</v>
      </c>
      <c r="AE12" s="4">
        <f t="shared" si="23"/>
        <v>9.3153507762606003E-2</v>
      </c>
      <c r="AF12" s="4">
        <f t="shared" si="24"/>
        <v>5.9209685918973298E-2</v>
      </c>
      <c r="AG12" s="4">
        <f t="shared" ref="AG12:AG75" si="32">MIN($AR$34,($AR$36+($AR$34-$AR$36)*(((2.7182^(2.4*((I12-$BC$29))/$AR$23))-1)/10)))</f>
        <v>5.7736919163882516E-2</v>
      </c>
      <c r="AH12" s="4">
        <f t="shared" si="25"/>
        <v>0.24129711400018283</v>
      </c>
      <c r="AI12" s="4">
        <f t="shared" si="26"/>
        <v>0.18935235374105697</v>
      </c>
      <c r="AJ12" s="7">
        <f t="shared" si="27"/>
        <v>0.5</v>
      </c>
      <c r="AK12" s="10">
        <f t="shared" si="18"/>
        <v>300</v>
      </c>
      <c r="AL12" s="10">
        <f t="shared" si="19"/>
        <v>300</v>
      </c>
      <c r="AM12" s="10">
        <f t="shared" si="28"/>
        <v>300</v>
      </c>
      <c r="AN12" s="6">
        <f t="shared" si="29"/>
        <v>300</v>
      </c>
      <c r="AO12" s="1">
        <f t="shared" si="30"/>
        <v>-30</v>
      </c>
    </row>
    <row r="13" spans="1:43" x14ac:dyDescent="0.2">
      <c r="B13" s="8">
        <f t="shared" si="31"/>
        <v>43163</v>
      </c>
      <c r="C13">
        <v>4</v>
      </c>
      <c r="D13" s="4">
        <v>5</v>
      </c>
      <c r="E13" s="5">
        <f>IF(D13&gt;0,D13,0)</f>
        <v>5</v>
      </c>
      <c r="F13">
        <v>0</v>
      </c>
      <c r="G13" s="5">
        <f t="shared" si="20"/>
        <v>20</v>
      </c>
      <c r="H13">
        <v>4</v>
      </c>
      <c r="I13" s="5">
        <f t="shared" si="0"/>
        <v>0</v>
      </c>
      <c r="J13" s="5" t="str">
        <f t="shared" si="1"/>
        <v xml:space="preserve"> </v>
      </c>
      <c r="K13" s="5" t="str">
        <f t="shared" si="21"/>
        <v xml:space="preserve"> </v>
      </c>
      <c r="L13" s="5" t="str">
        <f t="shared" si="2"/>
        <v xml:space="preserve"> </v>
      </c>
      <c r="M13" t="str">
        <f t="shared" si="3"/>
        <v xml:space="preserve"> </v>
      </c>
      <c r="N13" t="str">
        <f t="shared" si="4"/>
        <v xml:space="preserve"> </v>
      </c>
      <c r="O13" t="str">
        <f t="shared" si="5"/>
        <v xml:space="preserve"> </v>
      </c>
      <c r="P13" t="str">
        <f t="shared" si="6"/>
        <v xml:space="preserve"> </v>
      </c>
      <c r="Q13" t="str">
        <f t="shared" si="7"/>
        <v xml:space="preserve"> </v>
      </c>
      <c r="R13" t="str">
        <f t="shared" si="8"/>
        <v xml:space="preserve"> </v>
      </c>
      <c r="S13">
        <v>4</v>
      </c>
      <c r="T13">
        <f t="shared" si="9"/>
        <v>0.5</v>
      </c>
      <c r="U13" s="2">
        <f t="shared" si="10"/>
        <v>0.5</v>
      </c>
      <c r="V13" s="2">
        <f t="shared" si="11"/>
        <v>0.5</v>
      </c>
      <c r="W13" s="2">
        <f t="shared" si="22"/>
        <v>0.5</v>
      </c>
      <c r="X13" s="5" t="str">
        <f t="shared" si="12"/>
        <v xml:space="preserve"> </v>
      </c>
      <c r="Y13" s="5" t="str">
        <f t="shared" si="13"/>
        <v xml:space="preserve"> </v>
      </c>
      <c r="Z13" s="5" t="str">
        <f t="shared" si="14"/>
        <v xml:space="preserve"> </v>
      </c>
      <c r="AA13" s="5" t="str">
        <f t="shared" si="15"/>
        <v xml:space="preserve"> </v>
      </c>
      <c r="AB13" s="5" t="str">
        <f t="shared" si="16"/>
        <v xml:space="preserve"> </v>
      </c>
      <c r="AC13">
        <v>4</v>
      </c>
      <c r="AD13" s="5">
        <f t="shared" si="17"/>
        <v>0</v>
      </c>
      <c r="AE13" s="4">
        <f t="shared" si="23"/>
        <v>9.3153507762606003E-2</v>
      </c>
      <c r="AF13" s="4">
        <f t="shared" si="24"/>
        <v>5.9209685918973298E-2</v>
      </c>
      <c r="AG13" s="4">
        <f t="shared" si="32"/>
        <v>5.7736919163882516E-2</v>
      </c>
      <c r="AH13" s="4">
        <f t="shared" si="25"/>
        <v>0.24129711400018283</v>
      </c>
      <c r="AI13" s="4">
        <f t="shared" si="26"/>
        <v>0.18935235374105697</v>
      </c>
      <c r="AJ13" s="7">
        <f t="shared" si="27"/>
        <v>0.5</v>
      </c>
      <c r="AK13" s="10">
        <f t="shared" si="18"/>
        <v>300</v>
      </c>
      <c r="AL13" s="10">
        <f t="shared" si="19"/>
        <v>300</v>
      </c>
      <c r="AM13" s="10">
        <f t="shared" si="28"/>
        <v>300</v>
      </c>
      <c r="AN13" s="6">
        <f t="shared" si="29"/>
        <v>300</v>
      </c>
      <c r="AO13" s="1">
        <f t="shared" si="30"/>
        <v>-30</v>
      </c>
    </row>
    <row r="14" spans="1:43" x14ac:dyDescent="0.2">
      <c r="B14" s="8">
        <f t="shared" si="31"/>
        <v>43164</v>
      </c>
      <c r="C14">
        <v>5</v>
      </c>
      <c r="D14" s="4">
        <v>5</v>
      </c>
      <c r="E14" s="5">
        <f t="shared" ref="E14:E77" si="33">IF(D14&gt;0,D14,0)</f>
        <v>5</v>
      </c>
      <c r="F14">
        <v>0</v>
      </c>
      <c r="G14" s="5">
        <f t="shared" si="20"/>
        <v>25</v>
      </c>
      <c r="H14">
        <v>5</v>
      </c>
      <c r="I14" s="5">
        <f t="shared" si="0"/>
        <v>0</v>
      </c>
      <c r="J14" s="5" t="str">
        <f t="shared" si="1"/>
        <v xml:space="preserve"> </v>
      </c>
      <c r="K14" s="5" t="str">
        <f t="shared" si="21"/>
        <v xml:space="preserve"> </v>
      </c>
      <c r="L14" s="5" t="str">
        <f t="shared" si="2"/>
        <v xml:space="preserve"> </v>
      </c>
      <c r="M14" t="str">
        <f t="shared" si="3"/>
        <v xml:space="preserve"> </v>
      </c>
      <c r="N14" t="str">
        <f t="shared" si="4"/>
        <v xml:space="preserve"> </v>
      </c>
      <c r="O14" t="str">
        <f t="shared" si="5"/>
        <v xml:space="preserve"> </v>
      </c>
      <c r="P14" t="str">
        <f t="shared" si="6"/>
        <v xml:space="preserve"> </v>
      </c>
      <c r="Q14" t="str">
        <f t="shared" si="7"/>
        <v xml:space="preserve"> </v>
      </c>
      <c r="R14" t="str">
        <f t="shared" si="8"/>
        <v xml:space="preserve"> </v>
      </c>
      <c r="S14">
        <v>5</v>
      </c>
      <c r="T14">
        <f t="shared" si="9"/>
        <v>0.5</v>
      </c>
      <c r="U14" s="2">
        <f t="shared" si="10"/>
        <v>0.5</v>
      </c>
      <c r="V14" s="2">
        <f t="shared" si="11"/>
        <v>0.5</v>
      </c>
      <c r="W14" s="2">
        <f t="shared" si="22"/>
        <v>0.5</v>
      </c>
      <c r="X14" s="5" t="str">
        <f t="shared" si="12"/>
        <v xml:space="preserve"> </v>
      </c>
      <c r="Y14" s="5" t="str">
        <f t="shared" si="13"/>
        <v xml:space="preserve"> </v>
      </c>
      <c r="Z14" s="5" t="str">
        <f t="shared" si="14"/>
        <v xml:space="preserve"> </v>
      </c>
      <c r="AA14" s="5" t="str">
        <f t="shared" si="15"/>
        <v xml:space="preserve"> </v>
      </c>
      <c r="AB14" s="5" t="str">
        <f t="shared" si="16"/>
        <v xml:space="preserve"> </v>
      </c>
      <c r="AC14">
        <v>5</v>
      </c>
      <c r="AD14" s="5">
        <f t="shared" si="17"/>
        <v>0</v>
      </c>
      <c r="AE14" s="4">
        <f t="shared" si="23"/>
        <v>9.3153507762606003E-2</v>
      </c>
      <c r="AF14" s="4">
        <f t="shared" si="24"/>
        <v>5.9209685918973298E-2</v>
      </c>
      <c r="AG14" s="4">
        <f t="shared" si="32"/>
        <v>5.7736919163882516E-2</v>
      </c>
      <c r="AH14" s="4">
        <f t="shared" si="25"/>
        <v>0.24129711400018283</v>
      </c>
      <c r="AI14" s="4">
        <f t="shared" si="26"/>
        <v>0.18935235374105697</v>
      </c>
      <c r="AJ14" s="7">
        <f t="shared" si="27"/>
        <v>0.5</v>
      </c>
      <c r="AK14" s="10">
        <f t="shared" si="18"/>
        <v>300</v>
      </c>
      <c r="AL14" s="10">
        <f t="shared" si="19"/>
        <v>300</v>
      </c>
      <c r="AM14" s="10">
        <f t="shared" si="28"/>
        <v>300</v>
      </c>
      <c r="AN14" s="6">
        <f t="shared" si="29"/>
        <v>300</v>
      </c>
      <c r="AO14" s="1">
        <f t="shared" si="30"/>
        <v>-30</v>
      </c>
    </row>
    <row r="15" spans="1:43" x14ac:dyDescent="0.2">
      <c r="B15" s="8">
        <f t="shared" si="31"/>
        <v>43165</v>
      </c>
      <c r="C15">
        <v>6</v>
      </c>
      <c r="D15" s="4">
        <v>5</v>
      </c>
      <c r="E15" s="5">
        <f t="shared" si="33"/>
        <v>5</v>
      </c>
      <c r="F15">
        <v>0</v>
      </c>
      <c r="G15" s="5">
        <f t="shared" si="20"/>
        <v>30</v>
      </c>
      <c r="H15">
        <v>6</v>
      </c>
      <c r="I15" s="5">
        <f t="shared" si="0"/>
        <v>0</v>
      </c>
      <c r="J15" s="5" t="str">
        <f t="shared" si="1"/>
        <v xml:space="preserve"> </v>
      </c>
      <c r="K15" s="5" t="str">
        <f t="shared" si="21"/>
        <v xml:space="preserve"> </v>
      </c>
      <c r="L15" s="5" t="str">
        <f t="shared" si="2"/>
        <v xml:space="preserve"> </v>
      </c>
      <c r="M15" t="str">
        <f t="shared" si="3"/>
        <v xml:space="preserve"> </v>
      </c>
      <c r="N15" t="str">
        <f t="shared" si="4"/>
        <v xml:space="preserve"> </v>
      </c>
      <c r="O15" t="str">
        <f t="shared" si="5"/>
        <v xml:space="preserve"> </v>
      </c>
      <c r="P15" t="str">
        <f t="shared" si="6"/>
        <v xml:space="preserve"> </v>
      </c>
      <c r="Q15" t="str">
        <f t="shared" si="7"/>
        <v xml:space="preserve"> </v>
      </c>
      <c r="R15" t="str">
        <f t="shared" si="8"/>
        <v xml:space="preserve"> </v>
      </c>
      <c r="S15">
        <v>6</v>
      </c>
      <c r="T15">
        <f t="shared" si="9"/>
        <v>0.5</v>
      </c>
      <c r="U15" s="2">
        <f t="shared" si="10"/>
        <v>0.5</v>
      </c>
      <c r="V15" s="2">
        <f t="shared" si="11"/>
        <v>0.5</v>
      </c>
      <c r="W15" s="2">
        <f t="shared" si="22"/>
        <v>0.5</v>
      </c>
      <c r="X15" s="5" t="str">
        <f t="shared" si="12"/>
        <v xml:space="preserve"> </v>
      </c>
      <c r="Y15" s="5" t="str">
        <f t="shared" si="13"/>
        <v xml:space="preserve"> </v>
      </c>
      <c r="Z15" s="5" t="str">
        <f t="shared" si="14"/>
        <v xml:space="preserve"> </v>
      </c>
      <c r="AA15" s="5" t="str">
        <f t="shared" si="15"/>
        <v xml:space="preserve"> </v>
      </c>
      <c r="AB15" s="5" t="str">
        <f t="shared" si="16"/>
        <v xml:space="preserve"> </v>
      </c>
      <c r="AC15">
        <v>6</v>
      </c>
      <c r="AD15" s="5">
        <f t="shared" si="17"/>
        <v>0</v>
      </c>
      <c r="AE15" s="4">
        <f t="shared" si="23"/>
        <v>9.3153507762606003E-2</v>
      </c>
      <c r="AF15" s="4">
        <f t="shared" si="24"/>
        <v>5.9209685918973298E-2</v>
      </c>
      <c r="AG15" s="4">
        <f t="shared" si="32"/>
        <v>5.7736919163882516E-2</v>
      </c>
      <c r="AH15" s="4">
        <f t="shared" si="25"/>
        <v>0.24129711400018283</v>
      </c>
      <c r="AI15" s="4">
        <f t="shared" si="26"/>
        <v>0.18935235374105697</v>
      </c>
      <c r="AJ15" s="7">
        <f t="shared" si="27"/>
        <v>0.5</v>
      </c>
      <c r="AK15" s="10">
        <f t="shared" si="18"/>
        <v>300</v>
      </c>
      <c r="AL15" s="10">
        <f t="shared" si="19"/>
        <v>300</v>
      </c>
      <c r="AM15" s="10">
        <f t="shared" si="28"/>
        <v>300</v>
      </c>
      <c r="AN15" s="6">
        <f t="shared" si="29"/>
        <v>300</v>
      </c>
      <c r="AO15" s="1">
        <f t="shared" si="30"/>
        <v>-30</v>
      </c>
    </row>
    <row r="16" spans="1:43" x14ac:dyDescent="0.2">
      <c r="B16" s="8">
        <f t="shared" si="31"/>
        <v>43166</v>
      </c>
      <c r="C16">
        <v>7</v>
      </c>
      <c r="D16" s="4">
        <v>5</v>
      </c>
      <c r="E16" s="5">
        <f t="shared" si="33"/>
        <v>5</v>
      </c>
      <c r="F16">
        <v>0</v>
      </c>
      <c r="G16" s="5">
        <f t="shared" si="20"/>
        <v>35</v>
      </c>
      <c r="H16">
        <v>7</v>
      </c>
      <c r="I16" s="5">
        <f t="shared" si="0"/>
        <v>0</v>
      </c>
      <c r="J16" s="5" t="str">
        <f t="shared" si="1"/>
        <v xml:space="preserve"> </v>
      </c>
      <c r="K16" s="5" t="str">
        <f t="shared" si="21"/>
        <v xml:space="preserve"> </v>
      </c>
      <c r="L16" s="5" t="str">
        <f t="shared" si="2"/>
        <v xml:space="preserve"> </v>
      </c>
      <c r="M16" t="str">
        <f t="shared" si="3"/>
        <v xml:space="preserve"> </v>
      </c>
      <c r="N16" t="str">
        <f t="shared" si="4"/>
        <v xml:space="preserve"> </v>
      </c>
      <c r="O16" t="str">
        <f t="shared" si="5"/>
        <v xml:space="preserve"> </v>
      </c>
      <c r="P16" t="str">
        <f t="shared" si="6"/>
        <v xml:space="preserve"> </v>
      </c>
      <c r="Q16" t="str">
        <f t="shared" si="7"/>
        <v xml:space="preserve"> </v>
      </c>
      <c r="R16" t="str">
        <f t="shared" si="8"/>
        <v xml:space="preserve"> </v>
      </c>
      <c r="S16">
        <v>7</v>
      </c>
      <c r="T16">
        <f t="shared" si="9"/>
        <v>0.5</v>
      </c>
      <c r="U16" s="2">
        <f t="shared" si="10"/>
        <v>0.5</v>
      </c>
      <c r="V16" s="2">
        <f t="shared" si="11"/>
        <v>0.5</v>
      </c>
      <c r="W16" s="2">
        <f t="shared" si="22"/>
        <v>0.5</v>
      </c>
      <c r="X16" s="5" t="str">
        <f t="shared" si="12"/>
        <v xml:space="preserve"> </v>
      </c>
      <c r="Y16" s="5" t="str">
        <f t="shared" si="13"/>
        <v xml:space="preserve"> </v>
      </c>
      <c r="Z16" s="5" t="str">
        <f t="shared" si="14"/>
        <v xml:space="preserve"> </v>
      </c>
      <c r="AA16" s="5" t="str">
        <f t="shared" si="15"/>
        <v xml:space="preserve"> </v>
      </c>
      <c r="AB16" s="5" t="str">
        <f t="shared" si="16"/>
        <v xml:space="preserve"> </v>
      </c>
      <c r="AC16">
        <v>7</v>
      </c>
      <c r="AD16" s="5">
        <f t="shared" si="17"/>
        <v>0</v>
      </c>
      <c r="AE16" s="4">
        <f t="shared" si="23"/>
        <v>9.3153507762606003E-2</v>
      </c>
      <c r="AF16" s="4">
        <f t="shared" si="24"/>
        <v>5.9209685918973298E-2</v>
      </c>
      <c r="AG16" s="4">
        <f t="shared" si="32"/>
        <v>5.7736919163882516E-2</v>
      </c>
      <c r="AH16" s="4">
        <f t="shared" si="25"/>
        <v>0.24129711400018283</v>
      </c>
      <c r="AI16" s="4">
        <f t="shared" si="26"/>
        <v>0.18935235374105697</v>
      </c>
      <c r="AJ16" s="7">
        <f t="shared" si="27"/>
        <v>0.5</v>
      </c>
      <c r="AK16" s="10">
        <f t="shared" si="18"/>
        <v>300</v>
      </c>
      <c r="AL16" s="10">
        <f t="shared" si="19"/>
        <v>300</v>
      </c>
      <c r="AM16" s="10">
        <f t="shared" si="28"/>
        <v>300</v>
      </c>
      <c r="AN16" s="6">
        <f t="shared" si="29"/>
        <v>300</v>
      </c>
      <c r="AO16" s="1">
        <f t="shared" si="30"/>
        <v>-30</v>
      </c>
    </row>
    <row r="17" spans="2:57" x14ac:dyDescent="0.2">
      <c r="B17" s="8">
        <f t="shared" si="31"/>
        <v>43167</v>
      </c>
      <c r="C17">
        <v>8</v>
      </c>
      <c r="D17" s="4">
        <v>5</v>
      </c>
      <c r="E17" s="5">
        <f t="shared" si="33"/>
        <v>5</v>
      </c>
      <c r="F17">
        <v>0</v>
      </c>
      <c r="G17" s="5">
        <f t="shared" si="20"/>
        <v>40</v>
      </c>
      <c r="H17">
        <v>8</v>
      </c>
      <c r="I17" s="5">
        <f t="shared" si="0"/>
        <v>0</v>
      </c>
      <c r="J17" s="5" t="str">
        <f t="shared" si="1"/>
        <v xml:space="preserve"> </v>
      </c>
      <c r="K17" s="5" t="str">
        <f t="shared" si="21"/>
        <v xml:space="preserve"> </v>
      </c>
      <c r="L17" s="5" t="str">
        <f t="shared" si="2"/>
        <v xml:space="preserve"> </v>
      </c>
      <c r="M17" t="str">
        <f t="shared" si="3"/>
        <v xml:space="preserve"> </v>
      </c>
      <c r="N17" t="str">
        <f t="shared" si="4"/>
        <v xml:space="preserve"> </v>
      </c>
      <c r="O17" t="str">
        <f t="shared" si="5"/>
        <v xml:space="preserve"> </v>
      </c>
      <c r="P17" t="str">
        <f t="shared" si="6"/>
        <v xml:space="preserve"> </v>
      </c>
      <c r="Q17" t="str">
        <f t="shared" si="7"/>
        <v xml:space="preserve"> </v>
      </c>
      <c r="R17" t="str">
        <f t="shared" si="8"/>
        <v xml:space="preserve"> </v>
      </c>
      <c r="S17">
        <v>8</v>
      </c>
      <c r="T17">
        <f t="shared" si="9"/>
        <v>0.5</v>
      </c>
      <c r="U17" s="2">
        <f t="shared" si="10"/>
        <v>0.5</v>
      </c>
      <c r="V17" s="2">
        <f t="shared" si="11"/>
        <v>0.5</v>
      </c>
      <c r="W17" s="2">
        <f t="shared" si="22"/>
        <v>0.5</v>
      </c>
      <c r="X17" s="5" t="str">
        <f t="shared" si="12"/>
        <v xml:space="preserve"> </v>
      </c>
      <c r="Y17" s="5" t="str">
        <f t="shared" si="13"/>
        <v xml:space="preserve"> </v>
      </c>
      <c r="Z17" s="5" t="str">
        <f t="shared" si="14"/>
        <v xml:space="preserve"> </v>
      </c>
      <c r="AA17" s="5" t="str">
        <f t="shared" si="15"/>
        <v xml:space="preserve"> </v>
      </c>
      <c r="AB17" s="5" t="str">
        <f t="shared" si="16"/>
        <v xml:space="preserve"> </v>
      </c>
      <c r="AC17">
        <v>8</v>
      </c>
      <c r="AD17" s="5">
        <f t="shared" si="17"/>
        <v>0</v>
      </c>
      <c r="AE17" s="4">
        <f t="shared" si="23"/>
        <v>9.3153507762606003E-2</v>
      </c>
      <c r="AF17" s="4">
        <f t="shared" si="24"/>
        <v>5.9209685918973298E-2</v>
      </c>
      <c r="AG17" s="4">
        <f t="shared" si="32"/>
        <v>5.7736919163882516E-2</v>
      </c>
      <c r="AH17" s="4">
        <f t="shared" si="25"/>
        <v>0.24129711400018283</v>
      </c>
      <c r="AI17" s="4">
        <f t="shared" si="26"/>
        <v>0.18935235374105697</v>
      </c>
      <c r="AJ17" s="7">
        <f t="shared" si="27"/>
        <v>0.5</v>
      </c>
      <c r="AK17" s="10">
        <f t="shared" si="18"/>
        <v>300</v>
      </c>
      <c r="AL17" s="10">
        <f t="shared" si="19"/>
        <v>300</v>
      </c>
      <c r="AM17" s="10">
        <f t="shared" si="28"/>
        <v>300</v>
      </c>
      <c r="AN17" s="6">
        <f t="shared" si="29"/>
        <v>300</v>
      </c>
      <c r="AO17" s="1">
        <f t="shared" si="30"/>
        <v>-30</v>
      </c>
    </row>
    <row r="18" spans="2:57" x14ac:dyDescent="0.2">
      <c r="B18" s="8">
        <f t="shared" si="31"/>
        <v>43168</v>
      </c>
      <c r="C18">
        <v>9</v>
      </c>
      <c r="D18" s="4">
        <v>5</v>
      </c>
      <c r="E18" s="5">
        <f t="shared" si="33"/>
        <v>5</v>
      </c>
      <c r="F18">
        <v>0</v>
      </c>
      <c r="G18" s="5">
        <f t="shared" si="20"/>
        <v>45</v>
      </c>
      <c r="H18">
        <v>9</v>
      </c>
      <c r="I18" s="5">
        <f t="shared" si="0"/>
        <v>0</v>
      </c>
      <c r="J18" s="5" t="str">
        <f t="shared" si="1"/>
        <v xml:space="preserve"> </v>
      </c>
      <c r="K18" s="5" t="str">
        <f t="shared" si="21"/>
        <v xml:space="preserve"> </v>
      </c>
      <c r="L18" s="5" t="str">
        <f t="shared" si="2"/>
        <v xml:space="preserve"> </v>
      </c>
      <c r="M18" t="str">
        <f t="shared" si="3"/>
        <v xml:space="preserve"> </v>
      </c>
      <c r="N18" t="str">
        <f t="shared" si="4"/>
        <v xml:space="preserve"> </v>
      </c>
      <c r="O18" t="str">
        <f t="shared" si="5"/>
        <v xml:space="preserve"> </v>
      </c>
      <c r="P18" t="str">
        <f t="shared" si="6"/>
        <v xml:space="preserve"> </v>
      </c>
      <c r="Q18" t="str">
        <f t="shared" si="7"/>
        <v xml:space="preserve"> </v>
      </c>
      <c r="R18" t="str">
        <f t="shared" si="8"/>
        <v xml:space="preserve"> </v>
      </c>
      <c r="S18">
        <v>9</v>
      </c>
      <c r="T18">
        <f t="shared" si="9"/>
        <v>0.5</v>
      </c>
      <c r="U18" s="2">
        <f t="shared" si="10"/>
        <v>0.5</v>
      </c>
      <c r="V18" s="2">
        <f t="shared" si="11"/>
        <v>0.5</v>
      </c>
      <c r="W18" s="2">
        <f t="shared" si="22"/>
        <v>0.5</v>
      </c>
      <c r="X18" s="5" t="str">
        <f t="shared" si="12"/>
        <v xml:space="preserve"> </v>
      </c>
      <c r="Y18" s="5" t="str">
        <f t="shared" si="13"/>
        <v xml:space="preserve"> </v>
      </c>
      <c r="Z18" s="5" t="str">
        <f t="shared" si="14"/>
        <v xml:space="preserve"> </v>
      </c>
      <c r="AA18" s="5" t="str">
        <f t="shared" si="15"/>
        <v xml:space="preserve"> </v>
      </c>
      <c r="AB18" s="5" t="str">
        <f t="shared" si="16"/>
        <v xml:space="preserve"> </v>
      </c>
      <c r="AC18">
        <v>9</v>
      </c>
      <c r="AD18" s="5">
        <f t="shared" si="17"/>
        <v>0</v>
      </c>
      <c r="AE18" s="4">
        <f t="shared" si="23"/>
        <v>9.3153507762606003E-2</v>
      </c>
      <c r="AF18" s="4">
        <f t="shared" si="24"/>
        <v>5.9209685918973298E-2</v>
      </c>
      <c r="AG18" s="4">
        <f t="shared" si="32"/>
        <v>5.7736919163882516E-2</v>
      </c>
      <c r="AH18" s="4">
        <f t="shared" si="25"/>
        <v>0.24129711400018283</v>
      </c>
      <c r="AI18" s="4">
        <f t="shared" si="26"/>
        <v>0.18935235374105697</v>
      </c>
      <c r="AJ18" s="7">
        <f t="shared" si="27"/>
        <v>0.5</v>
      </c>
      <c r="AK18" s="10">
        <f t="shared" si="18"/>
        <v>300</v>
      </c>
      <c r="AL18" s="10">
        <f t="shared" si="19"/>
        <v>300</v>
      </c>
      <c r="AM18" s="10">
        <f t="shared" si="28"/>
        <v>300</v>
      </c>
      <c r="AN18" s="6">
        <f t="shared" si="29"/>
        <v>300</v>
      </c>
      <c r="AO18" s="1">
        <f t="shared" si="30"/>
        <v>-30</v>
      </c>
    </row>
    <row r="19" spans="2:57" x14ac:dyDescent="0.2">
      <c r="B19" s="8">
        <f t="shared" si="31"/>
        <v>43169</v>
      </c>
      <c r="C19">
        <v>10</v>
      </c>
      <c r="D19" s="4">
        <v>5</v>
      </c>
      <c r="E19" s="5">
        <f t="shared" si="33"/>
        <v>5</v>
      </c>
      <c r="F19">
        <v>0</v>
      </c>
      <c r="G19" s="5">
        <f t="shared" si="20"/>
        <v>50</v>
      </c>
      <c r="H19">
        <v>10</v>
      </c>
      <c r="I19" s="5">
        <f>IF(C19&gt;=$AT$21,E19+I18,0)</f>
        <v>0</v>
      </c>
      <c r="J19" s="5" t="str">
        <f t="shared" si="1"/>
        <v xml:space="preserve"> </v>
      </c>
      <c r="K19" s="5" t="str">
        <f t="shared" si="21"/>
        <v xml:space="preserve"> </v>
      </c>
      <c r="L19" s="5" t="str">
        <f t="shared" si="2"/>
        <v xml:space="preserve"> </v>
      </c>
      <c r="M19" t="str">
        <f t="shared" si="3"/>
        <v xml:space="preserve"> </v>
      </c>
      <c r="N19" t="str">
        <f t="shared" si="4"/>
        <v xml:space="preserve"> </v>
      </c>
      <c r="O19" t="str">
        <f t="shared" si="5"/>
        <v xml:space="preserve"> </v>
      </c>
      <c r="P19" t="str">
        <f t="shared" si="6"/>
        <v xml:space="preserve"> </v>
      </c>
      <c r="Q19" t="str">
        <f t="shared" si="7"/>
        <v xml:space="preserve"> </v>
      </c>
      <c r="R19" t="str">
        <f t="shared" si="8"/>
        <v xml:space="preserve"> </v>
      </c>
      <c r="S19">
        <v>10</v>
      </c>
      <c r="T19">
        <f t="shared" si="9"/>
        <v>0.5</v>
      </c>
      <c r="U19" s="2">
        <f>$AR$33+($AR$34-$AR$33)*(2.7182^(2.4*(I19/$AR$23))-1)/10</f>
        <v>0.5</v>
      </c>
      <c r="V19" s="2">
        <f t="shared" si="11"/>
        <v>0.5</v>
      </c>
      <c r="W19" s="2">
        <f t="shared" si="22"/>
        <v>0.5</v>
      </c>
      <c r="X19" s="5" t="str">
        <f t="shared" si="12"/>
        <v xml:space="preserve"> </v>
      </c>
      <c r="Y19" s="5" t="str">
        <f t="shared" si="13"/>
        <v xml:space="preserve"> </v>
      </c>
      <c r="Z19" s="5" t="str">
        <f t="shared" si="14"/>
        <v xml:space="preserve"> </v>
      </c>
      <c r="AA19" s="5" t="str">
        <f t="shared" si="15"/>
        <v xml:space="preserve"> </v>
      </c>
      <c r="AB19" s="5" t="str">
        <f t="shared" si="16"/>
        <v xml:space="preserve"> </v>
      </c>
      <c r="AC19">
        <v>10</v>
      </c>
      <c r="AD19" s="5">
        <f t="shared" si="17"/>
        <v>0</v>
      </c>
      <c r="AE19" s="4">
        <f t="shared" si="23"/>
        <v>9.3153507762606003E-2</v>
      </c>
      <c r="AF19" s="4">
        <f t="shared" si="24"/>
        <v>5.9209685918973298E-2</v>
      </c>
      <c r="AG19" s="4">
        <f t="shared" si="32"/>
        <v>5.7736919163882516E-2</v>
      </c>
      <c r="AH19" s="4">
        <f t="shared" si="25"/>
        <v>0.24129711400018283</v>
      </c>
      <c r="AI19" s="4">
        <f t="shared" si="26"/>
        <v>0.18935235374105697</v>
      </c>
      <c r="AJ19" s="7">
        <f t="shared" si="27"/>
        <v>0.5</v>
      </c>
      <c r="AK19" s="10">
        <f t="shared" si="18"/>
        <v>300</v>
      </c>
      <c r="AL19" s="10">
        <f t="shared" si="19"/>
        <v>300</v>
      </c>
      <c r="AM19" s="10">
        <f t="shared" si="28"/>
        <v>300</v>
      </c>
      <c r="AN19" s="6">
        <f t="shared" si="29"/>
        <v>300</v>
      </c>
      <c r="AO19" s="1">
        <f t="shared" si="30"/>
        <v>-30</v>
      </c>
      <c r="AQ19" s="6" t="s">
        <v>152</v>
      </c>
    </row>
    <row r="20" spans="2:57" x14ac:dyDescent="0.2">
      <c r="B20" s="8">
        <f t="shared" si="31"/>
        <v>43170</v>
      </c>
      <c r="C20">
        <v>11</v>
      </c>
      <c r="D20" s="4">
        <v>5</v>
      </c>
      <c r="E20" s="5">
        <f t="shared" si="33"/>
        <v>5</v>
      </c>
      <c r="F20">
        <v>0</v>
      </c>
      <c r="G20" s="5">
        <f t="shared" si="20"/>
        <v>55</v>
      </c>
      <c r="H20">
        <v>11</v>
      </c>
      <c r="I20" s="5">
        <f t="shared" ref="I20:I73" si="34">IF(C20&gt;$AT$21,E20+I19,0)</f>
        <v>0</v>
      </c>
      <c r="J20" s="5" t="str">
        <f t="shared" si="1"/>
        <v xml:space="preserve"> </v>
      </c>
      <c r="K20" s="5" t="str">
        <f t="shared" si="21"/>
        <v xml:space="preserve"> </v>
      </c>
      <c r="L20" s="5" t="str">
        <f t="shared" si="2"/>
        <v xml:space="preserve"> </v>
      </c>
      <c r="M20" t="str">
        <f t="shared" si="3"/>
        <v xml:space="preserve"> </v>
      </c>
      <c r="N20" t="str">
        <f t="shared" si="4"/>
        <v xml:space="preserve"> </v>
      </c>
      <c r="O20" t="str">
        <f t="shared" si="5"/>
        <v xml:space="preserve"> </v>
      </c>
      <c r="P20" t="str">
        <f t="shared" si="6"/>
        <v xml:space="preserve"> </v>
      </c>
      <c r="Q20" t="str">
        <f t="shared" si="7"/>
        <v xml:space="preserve"> </v>
      </c>
      <c r="R20" t="str">
        <f t="shared" si="8"/>
        <v xml:space="preserve"> </v>
      </c>
      <c r="S20">
        <v>11</v>
      </c>
      <c r="T20">
        <f t="shared" si="9"/>
        <v>0.5</v>
      </c>
      <c r="U20" s="2">
        <f t="shared" ref="U20:U83" si="35">$AR$33+($AR$34-$AR$33)*(2.7182^(2.4*(I20/$AR$23))-1)/10</f>
        <v>0.5</v>
      </c>
      <c r="V20" s="2">
        <f t="shared" si="11"/>
        <v>0.5</v>
      </c>
      <c r="W20" s="2">
        <f t="shared" si="22"/>
        <v>0.5</v>
      </c>
      <c r="X20" s="5" t="str">
        <f t="shared" si="12"/>
        <v xml:space="preserve"> </v>
      </c>
      <c r="Y20" s="5" t="str">
        <f t="shared" si="13"/>
        <v xml:space="preserve"> </v>
      </c>
      <c r="Z20" s="5" t="str">
        <f t="shared" si="14"/>
        <v xml:space="preserve"> </v>
      </c>
      <c r="AA20" s="5" t="str">
        <f t="shared" si="15"/>
        <v xml:space="preserve"> </v>
      </c>
      <c r="AB20" s="5" t="str">
        <f t="shared" si="16"/>
        <v xml:space="preserve"> </v>
      </c>
      <c r="AC20">
        <v>11</v>
      </c>
      <c r="AD20" s="5">
        <f t="shared" si="17"/>
        <v>0</v>
      </c>
      <c r="AE20" s="4">
        <f t="shared" si="23"/>
        <v>9.3153507762606003E-2</v>
      </c>
      <c r="AF20" s="4">
        <f t="shared" si="24"/>
        <v>5.9209685918973298E-2</v>
      </c>
      <c r="AG20" s="4">
        <f t="shared" si="32"/>
        <v>5.7736919163882516E-2</v>
      </c>
      <c r="AH20" s="4">
        <f t="shared" si="25"/>
        <v>0.24129711400018283</v>
      </c>
      <c r="AI20" s="4">
        <f t="shared" si="26"/>
        <v>0.18935235374105697</v>
      </c>
      <c r="AJ20" s="7">
        <f t="shared" si="27"/>
        <v>0.5</v>
      </c>
      <c r="AK20" s="10">
        <f t="shared" si="18"/>
        <v>300</v>
      </c>
      <c r="AL20" s="10">
        <f t="shared" si="19"/>
        <v>300</v>
      </c>
      <c r="AM20" s="10">
        <f t="shared" si="28"/>
        <v>300</v>
      </c>
      <c r="AN20" s="6">
        <f t="shared" si="29"/>
        <v>300</v>
      </c>
      <c r="AO20" s="1">
        <f t="shared" si="30"/>
        <v>-30</v>
      </c>
      <c r="AR20" t="s">
        <v>165</v>
      </c>
      <c r="AT20" t="s">
        <v>153</v>
      </c>
    </row>
    <row r="21" spans="2:57" ht="13.5" x14ac:dyDescent="0.25">
      <c r="B21" s="8">
        <f t="shared" si="31"/>
        <v>43171</v>
      </c>
      <c r="C21">
        <v>12</v>
      </c>
      <c r="D21" s="4">
        <v>5</v>
      </c>
      <c r="E21" s="5">
        <f t="shared" si="33"/>
        <v>5</v>
      </c>
      <c r="F21">
        <v>0</v>
      </c>
      <c r="G21" s="5">
        <f t="shared" si="20"/>
        <v>60</v>
      </c>
      <c r="H21">
        <v>12</v>
      </c>
      <c r="I21" s="5">
        <f t="shared" si="34"/>
        <v>0</v>
      </c>
      <c r="J21" s="5" t="str">
        <f t="shared" si="1"/>
        <v xml:space="preserve"> </v>
      </c>
      <c r="K21" s="5" t="str">
        <f t="shared" si="21"/>
        <v xml:space="preserve"> </v>
      </c>
      <c r="L21" s="5" t="str">
        <f t="shared" si="2"/>
        <v xml:space="preserve"> </v>
      </c>
      <c r="M21" t="str">
        <f t="shared" si="3"/>
        <v xml:space="preserve"> </v>
      </c>
      <c r="N21" t="str">
        <f t="shared" si="4"/>
        <v xml:space="preserve"> </v>
      </c>
      <c r="O21" t="str">
        <f t="shared" si="5"/>
        <v xml:space="preserve"> </v>
      </c>
      <c r="P21" t="str">
        <f t="shared" si="6"/>
        <v xml:space="preserve"> </v>
      </c>
      <c r="Q21" t="str">
        <f t="shared" si="7"/>
        <v xml:space="preserve"> </v>
      </c>
      <c r="R21" t="str">
        <f t="shared" si="8"/>
        <v xml:space="preserve"> </v>
      </c>
      <c r="S21">
        <v>12</v>
      </c>
      <c r="T21">
        <f t="shared" si="9"/>
        <v>0.5</v>
      </c>
      <c r="U21" s="2">
        <f t="shared" si="35"/>
        <v>0.5</v>
      </c>
      <c r="V21" s="2">
        <f t="shared" si="11"/>
        <v>0.5</v>
      </c>
      <c r="W21" s="2">
        <f t="shared" si="22"/>
        <v>0.5</v>
      </c>
      <c r="X21" s="5" t="str">
        <f t="shared" si="12"/>
        <v xml:space="preserve"> </v>
      </c>
      <c r="Y21" s="5" t="str">
        <f t="shared" si="13"/>
        <v xml:space="preserve"> </v>
      </c>
      <c r="Z21" s="5" t="str">
        <f t="shared" si="14"/>
        <v xml:space="preserve"> </v>
      </c>
      <c r="AA21" s="5" t="str">
        <f t="shared" si="15"/>
        <v xml:space="preserve"> </v>
      </c>
      <c r="AB21" s="5" t="str">
        <f t="shared" si="16"/>
        <v xml:space="preserve"> </v>
      </c>
      <c r="AC21">
        <v>12</v>
      </c>
      <c r="AD21" s="5">
        <f t="shared" si="17"/>
        <v>0</v>
      </c>
      <c r="AE21" s="4">
        <f t="shared" si="23"/>
        <v>9.3153507762606003E-2</v>
      </c>
      <c r="AF21" s="4">
        <f t="shared" si="24"/>
        <v>5.9209685918973298E-2</v>
      </c>
      <c r="AG21" s="4">
        <f t="shared" si="32"/>
        <v>5.7736919163882516E-2</v>
      </c>
      <c r="AH21" s="4">
        <f t="shared" si="25"/>
        <v>0.24129711400018283</v>
      </c>
      <c r="AI21" s="4">
        <f t="shared" si="26"/>
        <v>0.18935235374105697</v>
      </c>
      <c r="AJ21" s="7">
        <f t="shared" si="27"/>
        <v>0.5</v>
      </c>
      <c r="AK21" s="10">
        <f t="shared" si="18"/>
        <v>300</v>
      </c>
      <c r="AL21" s="10">
        <f t="shared" si="19"/>
        <v>300</v>
      </c>
      <c r="AM21" s="10">
        <f t="shared" si="28"/>
        <v>300</v>
      </c>
      <c r="AN21" s="6">
        <f t="shared" si="29"/>
        <v>300</v>
      </c>
      <c r="AO21" s="1">
        <f t="shared" si="30"/>
        <v>-30</v>
      </c>
      <c r="AQ21" t="s">
        <v>26</v>
      </c>
      <c r="AR21" s="3">
        <f>IF($AP$2="Græs",Konstanter!S15," ")</f>
        <v>142</v>
      </c>
      <c r="AS21" t="s">
        <v>27</v>
      </c>
      <c r="AT21">
        <f>VLOOKUP(AS21,$N$10:$O$235,2,FALSE)</f>
        <v>29</v>
      </c>
      <c r="AV21" t="s">
        <v>98</v>
      </c>
      <c r="AW21" t="s">
        <v>110</v>
      </c>
    </row>
    <row r="22" spans="2:57" x14ac:dyDescent="0.2">
      <c r="B22" s="8">
        <f t="shared" si="31"/>
        <v>43172</v>
      </c>
      <c r="C22">
        <v>13</v>
      </c>
      <c r="D22" s="4">
        <v>5</v>
      </c>
      <c r="E22" s="5">
        <f t="shared" si="33"/>
        <v>5</v>
      </c>
      <c r="F22">
        <v>0</v>
      </c>
      <c r="G22" s="5">
        <f t="shared" si="20"/>
        <v>65</v>
      </c>
      <c r="H22">
        <v>13</v>
      </c>
      <c r="I22" s="5">
        <f t="shared" si="34"/>
        <v>0</v>
      </c>
      <c r="J22" s="5" t="str">
        <f t="shared" si="1"/>
        <v xml:space="preserve"> </v>
      </c>
      <c r="K22" s="5" t="str">
        <f t="shared" si="21"/>
        <v xml:space="preserve"> </v>
      </c>
      <c r="L22" s="5" t="str">
        <f t="shared" si="2"/>
        <v xml:space="preserve"> </v>
      </c>
      <c r="M22" t="str">
        <f t="shared" si="3"/>
        <v xml:space="preserve"> </v>
      </c>
      <c r="N22" t="str">
        <f t="shared" si="4"/>
        <v xml:space="preserve"> </v>
      </c>
      <c r="O22" t="str">
        <f t="shared" si="5"/>
        <v xml:space="preserve"> </v>
      </c>
      <c r="P22" t="str">
        <f t="shared" si="6"/>
        <v xml:space="preserve"> </v>
      </c>
      <c r="Q22" t="str">
        <f t="shared" si="7"/>
        <v xml:space="preserve"> </v>
      </c>
      <c r="R22" t="str">
        <f t="shared" si="8"/>
        <v xml:space="preserve"> </v>
      </c>
      <c r="S22">
        <v>13</v>
      </c>
      <c r="T22">
        <f t="shared" si="9"/>
        <v>0.5</v>
      </c>
      <c r="U22" s="2">
        <f t="shared" si="35"/>
        <v>0.5</v>
      </c>
      <c r="V22" s="2">
        <f t="shared" si="11"/>
        <v>0.5</v>
      </c>
      <c r="W22" s="2">
        <f t="shared" si="22"/>
        <v>0.5</v>
      </c>
      <c r="X22" s="5" t="str">
        <f t="shared" si="12"/>
        <v xml:space="preserve"> </v>
      </c>
      <c r="Y22" s="5" t="str">
        <f t="shared" si="13"/>
        <v xml:space="preserve"> </v>
      </c>
      <c r="Z22" s="5" t="str">
        <f t="shared" si="14"/>
        <v xml:space="preserve"> </v>
      </c>
      <c r="AA22" s="5" t="str">
        <f t="shared" si="15"/>
        <v xml:space="preserve"> </v>
      </c>
      <c r="AB22" s="5" t="str">
        <f t="shared" si="16"/>
        <v xml:space="preserve"> </v>
      </c>
      <c r="AC22">
        <v>13</v>
      </c>
      <c r="AD22" s="5">
        <f t="shared" si="17"/>
        <v>0</v>
      </c>
      <c r="AE22" s="4">
        <f t="shared" si="23"/>
        <v>9.3153507762606003E-2</v>
      </c>
      <c r="AF22" s="4">
        <f t="shared" si="24"/>
        <v>5.9209685918973298E-2</v>
      </c>
      <c r="AG22" s="4">
        <f t="shared" si="32"/>
        <v>5.7736919163882516E-2</v>
      </c>
      <c r="AH22" s="4">
        <f t="shared" si="25"/>
        <v>0.24129711400018283</v>
      </c>
      <c r="AI22" s="4">
        <f t="shared" si="26"/>
        <v>0.18935235374105697</v>
      </c>
      <c r="AJ22" s="7">
        <f t="shared" si="27"/>
        <v>0.5</v>
      </c>
      <c r="AK22" s="10">
        <f t="shared" si="18"/>
        <v>300</v>
      </c>
      <c r="AL22" s="10">
        <f t="shared" si="19"/>
        <v>300</v>
      </c>
      <c r="AM22" s="10">
        <f t="shared" si="28"/>
        <v>300</v>
      </c>
      <c r="AN22" s="6">
        <f t="shared" si="29"/>
        <v>300</v>
      </c>
      <c r="AO22" s="1">
        <f t="shared" si="30"/>
        <v>-30</v>
      </c>
    </row>
    <row r="23" spans="2:57" x14ac:dyDescent="0.2">
      <c r="B23" s="8">
        <f t="shared" si="31"/>
        <v>43173</v>
      </c>
      <c r="C23">
        <v>14</v>
      </c>
      <c r="D23" s="4">
        <v>5</v>
      </c>
      <c r="E23" s="5">
        <f t="shared" si="33"/>
        <v>5</v>
      </c>
      <c r="F23">
        <v>0</v>
      </c>
      <c r="G23" s="5">
        <f t="shared" si="20"/>
        <v>70</v>
      </c>
      <c r="H23">
        <v>14</v>
      </c>
      <c r="I23" s="5">
        <f t="shared" si="34"/>
        <v>0</v>
      </c>
      <c r="J23" s="5" t="str">
        <f t="shared" si="1"/>
        <v xml:space="preserve"> </v>
      </c>
      <c r="K23" s="5" t="str">
        <f t="shared" si="21"/>
        <v xml:space="preserve"> </v>
      </c>
      <c r="L23" s="5" t="str">
        <f t="shared" si="2"/>
        <v xml:space="preserve"> </v>
      </c>
      <c r="M23" t="str">
        <f t="shared" si="3"/>
        <v xml:space="preserve"> </v>
      </c>
      <c r="N23" t="str">
        <f t="shared" si="4"/>
        <v xml:space="preserve"> </v>
      </c>
      <c r="O23" t="str">
        <f t="shared" si="5"/>
        <v xml:space="preserve"> </v>
      </c>
      <c r="P23" t="str">
        <f t="shared" si="6"/>
        <v xml:space="preserve"> </v>
      </c>
      <c r="Q23" t="str">
        <f t="shared" si="7"/>
        <v xml:space="preserve"> </v>
      </c>
      <c r="R23" t="str">
        <f t="shared" si="8"/>
        <v xml:space="preserve"> </v>
      </c>
      <c r="S23">
        <v>14</v>
      </c>
      <c r="T23">
        <f t="shared" si="9"/>
        <v>0.5</v>
      </c>
      <c r="U23" s="2">
        <f t="shared" si="35"/>
        <v>0.5</v>
      </c>
      <c r="V23" s="2">
        <f t="shared" si="11"/>
        <v>0.5</v>
      </c>
      <c r="W23" s="2">
        <f t="shared" si="22"/>
        <v>0.5</v>
      </c>
      <c r="X23" s="5" t="str">
        <f t="shared" si="12"/>
        <v xml:space="preserve"> </v>
      </c>
      <c r="Y23" s="5" t="str">
        <f t="shared" si="13"/>
        <v xml:space="preserve"> </v>
      </c>
      <c r="Z23" s="5" t="str">
        <f t="shared" si="14"/>
        <v xml:space="preserve"> </v>
      </c>
      <c r="AA23" s="5" t="str">
        <f t="shared" si="15"/>
        <v xml:space="preserve"> </v>
      </c>
      <c r="AB23" s="5" t="str">
        <f t="shared" si="16"/>
        <v xml:space="preserve"> </v>
      </c>
      <c r="AC23">
        <v>14</v>
      </c>
      <c r="AD23" s="5">
        <f t="shared" si="17"/>
        <v>0</v>
      </c>
      <c r="AE23" s="4">
        <f t="shared" si="23"/>
        <v>9.3153507762606003E-2</v>
      </c>
      <c r="AF23" s="4">
        <f t="shared" si="24"/>
        <v>5.9209685918973298E-2</v>
      </c>
      <c r="AG23" s="4">
        <f t="shared" si="32"/>
        <v>5.7736919163882516E-2</v>
      </c>
      <c r="AH23" s="4">
        <f t="shared" si="25"/>
        <v>0.24129711400018283</v>
      </c>
      <c r="AI23" s="4">
        <f t="shared" si="26"/>
        <v>0.18935235374105697</v>
      </c>
      <c r="AJ23" s="7">
        <f t="shared" si="27"/>
        <v>0.5</v>
      </c>
      <c r="AK23" s="10">
        <f t="shared" si="18"/>
        <v>300</v>
      </c>
      <c r="AL23" s="10">
        <f t="shared" si="19"/>
        <v>300</v>
      </c>
      <c r="AM23" s="10">
        <f t="shared" si="28"/>
        <v>300</v>
      </c>
      <c r="AN23" s="6">
        <f t="shared" si="29"/>
        <v>300</v>
      </c>
      <c r="AO23" s="1">
        <f t="shared" si="30"/>
        <v>-30</v>
      </c>
      <c r="AQ23" t="s">
        <v>18</v>
      </c>
      <c r="AR23" s="3">
        <f>IF($AP$2="Græs",Konstanter!F52," ")</f>
        <v>303</v>
      </c>
      <c r="AS23" t="s">
        <v>20</v>
      </c>
      <c r="AT23">
        <f>VLOOKUP(AS23,P10:Q255,2,FALSE)</f>
        <v>90</v>
      </c>
      <c r="AV23">
        <v>13</v>
      </c>
    </row>
    <row r="24" spans="2:57" x14ac:dyDescent="0.2">
      <c r="B24" s="8">
        <f t="shared" si="31"/>
        <v>43174</v>
      </c>
      <c r="C24">
        <v>15</v>
      </c>
      <c r="D24" s="4">
        <v>5</v>
      </c>
      <c r="E24" s="5">
        <f t="shared" si="33"/>
        <v>5</v>
      </c>
      <c r="F24">
        <v>0</v>
      </c>
      <c r="G24" s="5">
        <f t="shared" si="20"/>
        <v>75</v>
      </c>
      <c r="H24">
        <v>15</v>
      </c>
      <c r="I24" s="5">
        <f t="shared" si="34"/>
        <v>0</v>
      </c>
      <c r="J24" s="5" t="str">
        <f t="shared" si="1"/>
        <v xml:space="preserve"> </v>
      </c>
      <c r="K24" s="5" t="str">
        <f t="shared" si="21"/>
        <v xml:space="preserve"> </v>
      </c>
      <c r="L24" s="5" t="str">
        <f t="shared" si="2"/>
        <v xml:space="preserve"> </v>
      </c>
      <c r="M24" t="str">
        <f t="shared" si="3"/>
        <v xml:space="preserve"> </v>
      </c>
      <c r="N24" t="str">
        <f t="shared" si="4"/>
        <v xml:space="preserve"> </v>
      </c>
      <c r="O24" t="str">
        <f t="shared" si="5"/>
        <v xml:space="preserve"> </v>
      </c>
      <c r="P24" t="str">
        <f t="shared" si="6"/>
        <v xml:space="preserve"> </v>
      </c>
      <c r="Q24" t="str">
        <f t="shared" si="7"/>
        <v xml:space="preserve"> </v>
      </c>
      <c r="R24" t="str">
        <f t="shared" si="8"/>
        <v xml:space="preserve"> </v>
      </c>
      <c r="S24">
        <v>15</v>
      </c>
      <c r="T24">
        <f t="shared" si="9"/>
        <v>0.5</v>
      </c>
      <c r="U24" s="2">
        <f t="shared" si="35"/>
        <v>0.5</v>
      </c>
      <c r="V24" s="2">
        <f t="shared" si="11"/>
        <v>0.5</v>
      </c>
      <c r="W24" s="2">
        <f t="shared" si="22"/>
        <v>0.5</v>
      </c>
      <c r="X24" s="5" t="str">
        <f t="shared" si="12"/>
        <v xml:space="preserve"> </v>
      </c>
      <c r="Y24" s="5" t="str">
        <f t="shared" si="13"/>
        <v xml:space="preserve"> </v>
      </c>
      <c r="Z24" s="5" t="str">
        <f t="shared" si="14"/>
        <v xml:space="preserve"> </v>
      </c>
      <c r="AA24" s="5" t="str">
        <f t="shared" si="15"/>
        <v xml:space="preserve"> </v>
      </c>
      <c r="AB24" s="5" t="str">
        <f t="shared" si="16"/>
        <v xml:space="preserve"> </v>
      </c>
      <c r="AC24">
        <v>15</v>
      </c>
      <c r="AD24" s="5">
        <f t="shared" si="17"/>
        <v>0</v>
      </c>
      <c r="AE24" s="4">
        <f t="shared" si="23"/>
        <v>9.3153507762606003E-2</v>
      </c>
      <c r="AF24" s="4">
        <f t="shared" si="24"/>
        <v>5.9209685918973298E-2</v>
      </c>
      <c r="AG24" s="4">
        <f t="shared" si="32"/>
        <v>5.7736919163882516E-2</v>
      </c>
      <c r="AH24" s="4">
        <f t="shared" si="25"/>
        <v>0.24129711400018283</v>
      </c>
      <c r="AI24" s="4">
        <f t="shared" si="26"/>
        <v>0.18935235374105697</v>
      </c>
      <c r="AJ24" s="7">
        <f t="shared" si="27"/>
        <v>0.5</v>
      </c>
      <c r="AK24" s="10">
        <f t="shared" si="18"/>
        <v>300</v>
      </c>
      <c r="AL24" s="10">
        <f t="shared" si="19"/>
        <v>300</v>
      </c>
      <c r="AM24" s="10">
        <f t="shared" si="28"/>
        <v>300</v>
      </c>
      <c r="AN24" s="6">
        <f t="shared" si="29"/>
        <v>300</v>
      </c>
      <c r="AO24" s="1">
        <f t="shared" si="30"/>
        <v>-30</v>
      </c>
      <c r="AV24">
        <v>54</v>
      </c>
      <c r="AW24">
        <v>40</v>
      </c>
    </row>
    <row r="25" spans="2:57" x14ac:dyDescent="0.2">
      <c r="B25" s="8">
        <f t="shared" si="31"/>
        <v>43175</v>
      </c>
      <c r="C25">
        <v>16</v>
      </c>
      <c r="D25" s="4">
        <v>5</v>
      </c>
      <c r="E25" s="5">
        <f t="shared" si="33"/>
        <v>5</v>
      </c>
      <c r="F25">
        <v>0</v>
      </c>
      <c r="G25" s="5">
        <f t="shared" si="20"/>
        <v>80</v>
      </c>
      <c r="H25">
        <v>16</v>
      </c>
      <c r="I25" s="5">
        <f t="shared" si="34"/>
        <v>0</v>
      </c>
      <c r="J25" s="5" t="str">
        <f t="shared" si="1"/>
        <v xml:space="preserve"> </v>
      </c>
      <c r="K25" s="5" t="str">
        <f t="shared" si="21"/>
        <v xml:space="preserve"> </v>
      </c>
      <c r="L25" s="5" t="str">
        <f t="shared" si="2"/>
        <v xml:space="preserve"> </v>
      </c>
      <c r="M25" t="str">
        <f t="shared" si="3"/>
        <v xml:space="preserve"> </v>
      </c>
      <c r="N25" t="str">
        <f t="shared" si="4"/>
        <v xml:space="preserve"> </v>
      </c>
      <c r="O25" t="str">
        <f t="shared" si="5"/>
        <v xml:space="preserve"> </v>
      </c>
      <c r="P25" t="str">
        <f t="shared" si="6"/>
        <v xml:space="preserve"> </v>
      </c>
      <c r="Q25" t="str">
        <f t="shared" si="7"/>
        <v xml:space="preserve"> </v>
      </c>
      <c r="R25" t="str">
        <f t="shared" si="8"/>
        <v xml:space="preserve"> </v>
      </c>
      <c r="S25">
        <v>16</v>
      </c>
      <c r="T25">
        <f t="shared" si="9"/>
        <v>0.5</v>
      </c>
      <c r="U25" s="2">
        <f t="shared" si="35"/>
        <v>0.5</v>
      </c>
      <c r="V25" s="2">
        <f t="shared" si="11"/>
        <v>0.5</v>
      </c>
      <c r="W25" s="2">
        <f t="shared" si="22"/>
        <v>0.5</v>
      </c>
      <c r="X25" s="5" t="str">
        <f t="shared" si="12"/>
        <v xml:space="preserve"> </v>
      </c>
      <c r="Y25" s="5" t="str">
        <f t="shared" si="13"/>
        <v xml:space="preserve"> </v>
      </c>
      <c r="Z25" s="5" t="str">
        <f t="shared" si="14"/>
        <v xml:space="preserve"> </v>
      </c>
      <c r="AA25" s="5" t="str">
        <f t="shared" si="15"/>
        <v xml:space="preserve"> </v>
      </c>
      <c r="AB25" s="5" t="str">
        <f t="shared" si="16"/>
        <v xml:space="preserve"> </v>
      </c>
      <c r="AC25">
        <v>16</v>
      </c>
      <c r="AD25" s="5">
        <f t="shared" si="17"/>
        <v>0</v>
      </c>
      <c r="AE25" s="4">
        <f t="shared" si="23"/>
        <v>9.3153507762606003E-2</v>
      </c>
      <c r="AF25" s="4">
        <f t="shared" si="24"/>
        <v>5.9209685918973298E-2</v>
      </c>
      <c r="AG25" s="4">
        <f t="shared" si="32"/>
        <v>5.7736919163882516E-2</v>
      </c>
      <c r="AH25" s="4">
        <f t="shared" si="25"/>
        <v>0.24129711400018283</v>
      </c>
      <c r="AI25" s="4">
        <f t="shared" si="26"/>
        <v>0.18935235374105697</v>
      </c>
      <c r="AJ25" s="7">
        <f t="shared" si="27"/>
        <v>0.5</v>
      </c>
      <c r="AK25" s="10">
        <f t="shared" si="18"/>
        <v>300</v>
      </c>
      <c r="AL25" s="10">
        <f t="shared" si="19"/>
        <v>300</v>
      </c>
      <c r="AM25" s="10">
        <f t="shared" si="28"/>
        <v>300</v>
      </c>
      <c r="AN25" s="6">
        <f t="shared" si="29"/>
        <v>300</v>
      </c>
      <c r="AO25" s="1">
        <f t="shared" si="30"/>
        <v>-30</v>
      </c>
      <c r="AQ25" t="s">
        <v>19</v>
      </c>
      <c r="AR25" t="s">
        <v>135</v>
      </c>
      <c r="AS25" t="s">
        <v>21</v>
      </c>
      <c r="AT25">
        <f>AT29</f>
        <v>246</v>
      </c>
      <c r="AV25">
        <v>40</v>
      </c>
      <c r="AW25">
        <v>13</v>
      </c>
    </row>
    <row r="26" spans="2:57" x14ac:dyDescent="0.2">
      <c r="B26" s="8">
        <f t="shared" si="31"/>
        <v>43176</v>
      </c>
      <c r="C26">
        <v>17</v>
      </c>
      <c r="D26" s="4">
        <v>5</v>
      </c>
      <c r="E26" s="5">
        <f t="shared" si="33"/>
        <v>5</v>
      </c>
      <c r="F26">
        <v>0</v>
      </c>
      <c r="G26" s="5">
        <f t="shared" si="20"/>
        <v>85</v>
      </c>
      <c r="H26">
        <v>17</v>
      </c>
      <c r="I26" s="5">
        <f t="shared" si="34"/>
        <v>0</v>
      </c>
      <c r="J26" s="5" t="str">
        <f t="shared" si="1"/>
        <v xml:space="preserve"> </v>
      </c>
      <c r="K26" s="5" t="str">
        <f t="shared" si="21"/>
        <v xml:space="preserve"> </v>
      </c>
      <c r="L26" s="5" t="str">
        <f t="shared" si="2"/>
        <v xml:space="preserve"> </v>
      </c>
      <c r="M26" t="str">
        <f t="shared" si="3"/>
        <v xml:space="preserve"> </v>
      </c>
      <c r="N26" t="str">
        <f t="shared" si="4"/>
        <v xml:space="preserve"> </v>
      </c>
      <c r="O26" t="str">
        <f t="shared" si="5"/>
        <v xml:space="preserve"> </v>
      </c>
      <c r="P26" t="str">
        <f t="shared" si="6"/>
        <v xml:space="preserve"> </v>
      </c>
      <c r="Q26" t="str">
        <f t="shared" si="7"/>
        <v xml:space="preserve"> </v>
      </c>
      <c r="R26" t="str">
        <f t="shared" si="8"/>
        <v xml:space="preserve"> </v>
      </c>
      <c r="S26">
        <v>17</v>
      </c>
      <c r="T26">
        <f t="shared" si="9"/>
        <v>0.5</v>
      </c>
      <c r="U26" s="2">
        <f t="shared" si="35"/>
        <v>0.5</v>
      </c>
      <c r="V26" s="2">
        <f t="shared" si="11"/>
        <v>0.5</v>
      </c>
      <c r="W26" s="2">
        <f t="shared" si="22"/>
        <v>0.5</v>
      </c>
      <c r="X26" s="5" t="str">
        <f t="shared" si="12"/>
        <v xml:space="preserve"> </v>
      </c>
      <c r="Y26" s="5" t="str">
        <f t="shared" si="13"/>
        <v xml:space="preserve"> </v>
      </c>
      <c r="Z26" s="5" t="str">
        <f t="shared" si="14"/>
        <v xml:space="preserve"> </v>
      </c>
      <c r="AA26" s="5" t="str">
        <f t="shared" si="15"/>
        <v xml:space="preserve"> </v>
      </c>
      <c r="AB26" s="5" t="str">
        <f t="shared" si="16"/>
        <v xml:space="preserve"> </v>
      </c>
      <c r="AC26">
        <v>17</v>
      </c>
      <c r="AD26" s="5">
        <f t="shared" si="17"/>
        <v>0</v>
      </c>
      <c r="AE26" s="4">
        <f t="shared" si="23"/>
        <v>9.3153507762606003E-2</v>
      </c>
      <c r="AF26" s="4">
        <f t="shared" si="24"/>
        <v>5.9209685918973298E-2</v>
      </c>
      <c r="AG26" s="4">
        <f t="shared" si="32"/>
        <v>5.7736919163882516E-2</v>
      </c>
      <c r="AH26" s="4">
        <f t="shared" si="25"/>
        <v>0.24129711400018283</v>
      </c>
      <c r="AI26" s="4">
        <f t="shared" si="26"/>
        <v>0.18935235374105697</v>
      </c>
      <c r="AJ26" s="7">
        <f t="shared" si="27"/>
        <v>0.5</v>
      </c>
      <c r="AK26" s="10">
        <f t="shared" si="18"/>
        <v>300</v>
      </c>
      <c r="AL26" s="10">
        <f t="shared" si="19"/>
        <v>300</v>
      </c>
      <c r="AM26" s="10">
        <f t="shared" si="28"/>
        <v>300</v>
      </c>
      <c r="AN26" s="6">
        <f t="shared" si="29"/>
        <v>300</v>
      </c>
      <c r="AO26" s="1">
        <f t="shared" si="30"/>
        <v>-30</v>
      </c>
      <c r="AZ26" t="s">
        <v>164</v>
      </c>
      <c r="BA26" t="s">
        <v>15</v>
      </c>
      <c r="BB26" t="s">
        <v>120</v>
      </c>
      <c r="BC26" t="s">
        <v>121</v>
      </c>
      <c r="BD26" t="s">
        <v>122</v>
      </c>
    </row>
    <row r="27" spans="2:57" x14ac:dyDescent="0.2">
      <c r="B27" s="8">
        <f t="shared" si="31"/>
        <v>43177</v>
      </c>
      <c r="C27">
        <v>18</v>
      </c>
      <c r="D27" s="4">
        <v>5</v>
      </c>
      <c r="E27" s="5">
        <f t="shared" si="33"/>
        <v>5</v>
      </c>
      <c r="F27">
        <v>0</v>
      </c>
      <c r="G27" s="5">
        <f t="shared" si="20"/>
        <v>90</v>
      </c>
      <c r="H27">
        <v>18</v>
      </c>
      <c r="I27" s="5">
        <f t="shared" si="34"/>
        <v>0</v>
      </c>
      <c r="J27" s="5" t="str">
        <f t="shared" si="1"/>
        <v xml:space="preserve"> </v>
      </c>
      <c r="K27" s="5" t="str">
        <f t="shared" si="21"/>
        <v xml:space="preserve"> </v>
      </c>
      <c r="L27" s="5" t="str">
        <f t="shared" si="2"/>
        <v xml:space="preserve"> </v>
      </c>
      <c r="M27" t="str">
        <f t="shared" si="3"/>
        <v xml:space="preserve"> </v>
      </c>
      <c r="N27" t="str">
        <f t="shared" si="4"/>
        <v xml:space="preserve"> </v>
      </c>
      <c r="O27" t="str">
        <f t="shared" si="5"/>
        <v xml:space="preserve"> </v>
      </c>
      <c r="P27" t="str">
        <f t="shared" si="6"/>
        <v xml:space="preserve"> </v>
      </c>
      <c r="Q27" t="str">
        <f t="shared" si="7"/>
        <v xml:space="preserve"> </v>
      </c>
      <c r="R27" t="str">
        <f t="shared" si="8"/>
        <v xml:space="preserve"> </v>
      </c>
      <c r="S27">
        <v>18</v>
      </c>
      <c r="T27">
        <f t="shared" si="9"/>
        <v>0.5</v>
      </c>
      <c r="U27" s="2">
        <f t="shared" si="35"/>
        <v>0.5</v>
      </c>
      <c r="V27" s="2">
        <f t="shared" si="11"/>
        <v>0.5</v>
      </c>
      <c r="W27" s="2">
        <f t="shared" si="22"/>
        <v>0.5</v>
      </c>
      <c r="X27" s="5" t="str">
        <f t="shared" si="12"/>
        <v xml:space="preserve"> </v>
      </c>
      <c r="Y27" s="5" t="str">
        <f t="shared" si="13"/>
        <v xml:space="preserve"> </v>
      </c>
      <c r="Z27" s="5" t="str">
        <f t="shared" si="14"/>
        <v xml:space="preserve"> </v>
      </c>
      <c r="AA27" s="5" t="str">
        <f t="shared" si="15"/>
        <v xml:space="preserve"> </v>
      </c>
      <c r="AB27" s="5" t="str">
        <f t="shared" si="16"/>
        <v xml:space="preserve"> </v>
      </c>
      <c r="AC27">
        <v>18</v>
      </c>
      <c r="AD27" s="5">
        <f t="shared" si="17"/>
        <v>0</v>
      </c>
      <c r="AE27" s="4">
        <f t="shared" si="23"/>
        <v>9.3153507762606003E-2</v>
      </c>
      <c r="AF27" s="4">
        <f t="shared" si="24"/>
        <v>5.9209685918973298E-2</v>
      </c>
      <c r="AG27" s="4">
        <f t="shared" si="32"/>
        <v>5.7736919163882516E-2</v>
      </c>
      <c r="AH27" s="4">
        <f t="shared" si="25"/>
        <v>0.24129711400018283</v>
      </c>
      <c r="AI27" s="4">
        <f t="shared" si="26"/>
        <v>0.18935235374105697</v>
      </c>
      <c r="AJ27" s="7">
        <f t="shared" si="27"/>
        <v>0.5</v>
      </c>
      <c r="AK27" s="10">
        <f t="shared" si="18"/>
        <v>300</v>
      </c>
      <c r="AL27" s="10">
        <f t="shared" si="19"/>
        <v>300</v>
      </c>
      <c r="AM27" s="10">
        <f t="shared" si="28"/>
        <v>300</v>
      </c>
      <c r="AN27" s="6">
        <f t="shared" si="29"/>
        <v>300</v>
      </c>
      <c r="AO27" s="1">
        <f t="shared" si="30"/>
        <v>-30</v>
      </c>
      <c r="AQ27" t="s">
        <v>37</v>
      </c>
      <c r="AR27" s="9">
        <v>43160</v>
      </c>
      <c r="AS27" t="s">
        <v>37</v>
      </c>
      <c r="AT27">
        <f>VLOOKUP(AS27,$P$10:$Q$255,2,FALSE)</f>
        <v>1</v>
      </c>
      <c r="AV27" t="s">
        <v>99</v>
      </c>
      <c r="AW27">
        <v>1</v>
      </c>
      <c r="AX27" t="s">
        <v>104</v>
      </c>
      <c r="AY27" s="9">
        <v>43242</v>
      </c>
      <c r="AZ27">
        <f>VLOOKUP(AY27,$B$10:$C$255,2,FALSE)</f>
        <v>83</v>
      </c>
      <c r="BA27">
        <f>VLOOKUP(AZ27,$H$10:$I$262,2,FALSE)</f>
        <v>270</v>
      </c>
      <c r="BB27">
        <f>VLOOKUP(AZ27,$AC$10:$AD$255,2,FALSE)</f>
        <v>26</v>
      </c>
      <c r="BC27">
        <f>BA27+BB27</f>
        <v>296</v>
      </c>
      <c r="BD27">
        <f>VLOOKUP(BE27,$R$7:$S$255,2,FALSE)</f>
        <v>89</v>
      </c>
      <c r="BE27" t="s">
        <v>123</v>
      </c>
    </row>
    <row r="28" spans="2:57" x14ac:dyDescent="0.2">
      <c r="B28" s="8">
        <f t="shared" si="31"/>
        <v>43178</v>
      </c>
      <c r="C28">
        <v>19</v>
      </c>
      <c r="D28" s="4">
        <v>5</v>
      </c>
      <c r="E28" s="5">
        <f t="shared" si="33"/>
        <v>5</v>
      </c>
      <c r="F28">
        <v>0</v>
      </c>
      <c r="G28" s="5">
        <f t="shared" si="20"/>
        <v>95</v>
      </c>
      <c r="H28">
        <v>19</v>
      </c>
      <c r="I28" s="5">
        <f t="shared" si="34"/>
        <v>0</v>
      </c>
      <c r="J28" s="5" t="str">
        <f t="shared" si="1"/>
        <v xml:space="preserve"> </v>
      </c>
      <c r="K28" s="5" t="str">
        <f t="shared" si="21"/>
        <v xml:space="preserve"> </v>
      </c>
      <c r="L28" s="5" t="str">
        <f t="shared" si="2"/>
        <v xml:space="preserve"> </v>
      </c>
      <c r="M28" t="str">
        <f t="shared" si="3"/>
        <v xml:space="preserve"> </v>
      </c>
      <c r="N28" t="str">
        <f t="shared" si="4"/>
        <v xml:space="preserve"> </v>
      </c>
      <c r="O28" t="str">
        <f t="shared" si="5"/>
        <v xml:space="preserve"> </v>
      </c>
      <c r="P28" t="str">
        <f t="shared" si="6"/>
        <v xml:space="preserve"> </v>
      </c>
      <c r="Q28" t="str">
        <f t="shared" si="7"/>
        <v xml:space="preserve"> </v>
      </c>
      <c r="R28" t="str">
        <f t="shared" si="8"/>
        <v xml:space="preserve"> </v>
      </c>
      <c r="S28">
        <v>19</v>
      </c>
      <c r="T28">
        <f t="shared" si="9"/>
        <v>0.5</v>
      </c>
      <c r="U28" s="2">
        <f t="shared" si="35"/>
        <v>0.5</v>
      </c>
      <c r="V28" s="2">
        <f t="shared" si="11"/>
        <v>0.5</v>
      </c>
      <c r="W28" s="2">
        <f t="shared" si="22"/>
        <v>0.5</v>
      </c>
      <c r="X28" s="5" t="str">
        <f t="shared" si="12"/>
        <v xml:space="preserve"> </v>
      </c>
      <c r="Y28" s="5" t="str">
        <f t="shared" si="13"/>
        <v xml:space="preserve"> </v>
      </c>
      <c r="Z28" s="5" t="str">
        <f t="shared" si="14"/>
        <v xml:space="preserve"> </v>
      </c>
      <c r="AA28" s="5" t="str">
        <f t="shared" si="15"/>
        <v xml:space="preserve"> </v>
      </c>
      <c r="AB28" s="5" t="str">
        <f t="shared" si="16"/>
        <v xml:space="preserve"> </v>
      </c>
      <c r="AC28">
        <v>19</v>
      </c>
      <c r="AD28" s="5">
        <f t="shared" si="17"/>
        <v>0</v>
      </c>
      <c r="AE28" s="4">
        <f t="shared" si="23"/>
        <v>9.3153507762606003E-2</v>
      </c>
      <c r="AF28" s="4">
        <f t="shared" si="24"/>
        <v>5.9209685918973298E-2</v>
      </c>
      <c r="AG28" s="4">
        <f t="shared" si="32"/>
        <v>5.7736919163882516E-2</v>
      </c>
      <c r="AH28" s="4">
        <f t="shared" si="25"/>
        <v>0.24129711400018283</v>
      </c>
      <c r="AI28" s="4">
        <f t="shared" si="26"/>
        <v>0.18935235374105697</v>
      </c>
      <c r="AJ28" s="7">
        <f t="shared" si="27"/>
        <v>0.5</v>
      </c>
      <c r="AK28" s="10">
        <f t="shared" si="18"/>
        <v>300</v>
      </c>
      <c r="AL28" s="10">
        <f t="shared" si="19"/>
        <v>300</v>
      </c>
      <c r="AM28" s="10">
        <f t="shared" si="28"/>
        <v>300</v>
      </c>
      <c r="AN28" s="6">
        <f t="shared" si="29"/>
        <v>300</v>
      </c>
      <c r="AO28" s="1">
        <f t="shared" si="30"/>
        <v>-30</v>
      </c>
      <c r="AR28" s="9"/>
      <c r="AV28" t="s">
        <v>100</v>
      </c>
      <c r="AW28">
        <v>2</v>
      </c>
      <c r="AX28" t="s">
        <v>105</v>
      </c>
      <c r="AY28" s="9">
        <v>43281</v>
      </c>
      <c r="AZ28">
        <f t="shared" ref="AZ28:AZ33" si="36">VLOOKUP(AY28,$B$10:$C$255,2,FALSE)</f>
        <v>122</v>
      </c>
      <c r="BA28">
        <f>VLOOKUP(AZ28,$H$10:$I$262,2,FALSE)</f>
        <v>465</v>
      </c>
      <c r="BB28">
        <f>VLOOKUP(AZ28,$AC$10:$AD$255,2,FALSE)</f>
        <v>26</v>
      </c>
      <c r="BC28">
        <f>BA28+BB28</f>
        <v>491</v>
      </c>
      <c r="BD28">
        <f>VLOOKUP(BE28,$R$7:$S$255,2,FALSE)</f>
        <v>128</v>
      </c>
      <c r="BE28" t="s">
        <v>124</v>
      </c>
    </row>
    <row r="29" spans="2:57" x14ac:dyDescent="0.2">
      <c r="B29" s="8">
        <f t="shared" si="31"/>
        <v>43179</v>
      </c>
      <c r="C29">
        <v>20</v>
      </c>
      <c r="D29" s="4">
        <v>5</v>
      </c>
      <c r="E29" s="5">
        <f t="shared" si="33"/>
        <v>5</v>
      </c>
      <c r="F29">
        <v>0</v>
      </c>
      <c r="G29" s="5">
        <f t="shared" si="20"/>
        <v>100</v>
      </c>
      <c r="H29">
        <v>20</v>
      </c>
      <c r="I29" s="5">
        <f t="shared" si="34"/>
        <v>0</v>
      </c>
      <c r="J29" s="5" t="str">
        <f t="shared" si="1"/>
        <v xml:space="preserve"> </v>
      </c>
      <c r="K29" s="5" t="str">
        <f t="shared" si="21"/>
        <v xml:space="preserve"> </v>
      </c>
      <c r="L29" s="5" t="str">
        <f t="shared" si="2"/>
        <v xml:space="preserve"> </v>
      </c>
      <c r="M29" t="str">
        <f t="shared" si="3"/>
        <v xml:space="preserve"> </v>
      </c>
      <c r="N29" t="str">
        <f t="shared" si="4"/>
        <v xml:space="preserve"> </v>
      </c>
      <c r="O29" t="str">
        <f t="shared" si="5"/>
        <v xml:space="preserve"> </v>
      </c>
      <c r="P29" t="str">
        <f t="shared" si="6"/>
        <v xml:space="preserve"> </v>
      </c>
      <c r="Q29" t="str">
        <f t="shared" si="7"/>
        <v xml:space="preserve"> </v>
      </c>
      <c r="R29" t="str">
        <f t="shared" si="8"/>
        <v xml:space="preserve"> </v>
      </c>
      <c r="S29">
        <v>20</v>
      </c>
      <c r="T29">
        <f t="shared" si="9"/>
        <v>0.5</v>
      </c>
      <c r="U29" s="2">
        <f t="shared" si="35"/>
        <v>0.5</v>
      </c>
      <c r="V29" s="2">
        <f t="shared" si="11"/>
        <v>0.5</v>
      </c>
      <c r="W29" s="2">
        <f t="shared" si="22"/>
        <v>0.5</v>
      </c>
      <c r="X29" s="5" t="str">
        <f t="shared" si="12"/>
        <v xml:space="preserve"> </v>
      </c>
      <c r="Y29" s="5" t="str">
        <f t="shared" si="13"/>
        <v xml:space="preserve"> </v>
      </c>
      <c r="Z29" s="5" t="str">
        <f t="shared" si="14"/>
        <v xml:space="preserve"> </v>
      </c>
      <c r="AA29" s="5" t="str">
        <f t="shared" si="15"/>
        <v xml:space="preserve"> </v>
      </c>
      <c r="AB29" s="5" t="str">
        <f t="shared" si="16"/>
        <v xml:space="preserve"> </v>
      </c>
      <c r="AC29">
        <v>20</v>
      </c>
      <c r="AD29" s="5">
        <f t="shared" si="17"/>
        <v>0</v>
      </c>
      <c r="AE29" s="4">
        <f t="shared" si="23"/>
        <v>9.3153507762606003E-2</v>
      </c>
      <c r="AF29" s="4">
        <f t="shared" si="24"/>
        <v>5.9209685918973298E-2</v>
      </c>
      <c r="AG29" s="4">
        <f t="shared" si="32"/>
        <v>5.7736919163882516E-2</v>
      </c>
      <c r="AH29" s="4">
        <f t="shared" si="25"/>
        <v>0.24129711400018283</v>
      </c>
      <c r="AI29" s="4">
        <f t="shared" si="26"/>
        <v>0.18935235374105697</v>
      </c>
      <c r="AJ29" s="7">
        <f t="shared" si="27"/>
        <v>0.5</v>
      </c>
      <c r="AK29" s="10">
        <f t="shared" si="18"/>
        <v>300</v>
      </c>
      <c r="AL29" s="10">
        <f t="shared" si="19"/>
        <v>300</v>
      </c>
      <c r="AM29" s="10">
        <f t="shared" si="28"/>
        <v>300</v>
      </c>
      <c r="AN29" s="6">
        <f t="shared" si="29"/>
        <v>300</v>
      </c>
      <c r="AO29" s="1">
        <f t="shared" si="30"/>
        <v>-30</v>
      </c>
      <c r="AQ29" t="s">
        <v>38</v>
      </c>
      <c r="AR29" s="9">
        <v>43405</v>
      </c>
      <c r="AS29" t="s">
        <v>39</v>
      </c>
      <c r="AT29">
        <f>VLOOKUP(AS29,$P$10:$Q$255,2,FALSE)</f>
        <v>246</v>
      </c>
      <c r="AV29" t="s">
        <v>101</v>
      </c>
      <c r="AW29">
        <v>3</v>
      </c>
      <c r="AX29" t="s">
        <v>106</v>
      </c>
      <c r="AY29" s="9">
        <v>43288</v>
      </c>
      <c r="AZ29">
        <f t="shared" si="36"/>
        <v>129</v>
      </c>
      <c r="BA29">
        <f>VLOOKUP(AZ29,$H$10:$I$262,2,FALSE)</f>
        <v>500</v>
      </c>
      <c r="BB29">
        <f>VLOOKUP(AZ29,$AC$10:$AD$255,2,FALSE)</f>
        <v>13</v>
      </c>
      <c r="BC29">
        <f>BA29+BB29</f>
        <v>513</v>
      </c>
      <c r="BD29">
        <f>VLOOKUP(BE29,$R$7:$S$255,2,FALSE)</f>
        <v>132</v>
      </c>
      <c r="BE29" t="s">
        <v>125</v>
      </c>
    </row>
    <row r="30" spans="2:57" x14ac:dyDescent="0.2">
      <c r="B30" s="8">
        <f t="shared" si="31"/>
        <v>43180</v>
      </c>
      <c r="C30">
        <v>21</v>
      </c>
      <c r="D30" s="4">
        <v>5</v>
      </c>
      <c r="E30" s="5">
        <f t="shared" si="33"/>
        <v>5</v>
      </c>
      <c r="F30">
        <v>0</v>
      </c>
      <c r="G30" s="5">
        <f t="shared" si="20"/>
        <v>105</v>
      </c>
      <c r="H30">
        <v>21</v>
      </c>
      <c r="I30" s="5">
        <f t="shared" si="34"/>
        <v>0</v>
      </c>
      <c r="J30" s="5" t="str">
        <f t="shared" si="1"/>
        <v xml:space="preserve"> </v>
      </c>
      <c r="K30" s="5" t="str">
        <f t="shared" si="21"/>
        <v xml:space="preserve"> </v>
      </c>
      <c r="L30" s="5" t="str">
        <f t="shared" si="2"/>
        <v xml:space="preserve"> </v>
      </c>
      <c r="M30" t="str">
        <f t="shared" si="3"/>
        <v xml:space="preserve"> </v>
      </c>
      <c r="N30" t="str">
        <f t="shared" si="4"/>
        <v xml:space="preserve"> </v>
      </c>
      <c r="O30" t="str">
        <f t="shared" si="5"/>
        <v xml:space="preserve"> </v>
      </c>
      <c r="P30" t="str">
        <f t="shared" si="6"/>
        <v xml:space="preserve"> </v>
      </c>
      <c r="Q30" t="str">
        <f t="shared" si="7"/>
        <v xml:space="preserve"> </v>
      </c>
      <c r="R30" t="str">
        <f t="shared" si="8"/>
        <v xml:space="preserve"> </v>
      </c>
      <c r="S30">
        <v>21</v>
      </c>
      <c r="T30">
        <f t="shared" si="9"/>
        <v>0.5</v>
      </c>
      <c r="U30" s="2">
        <f t="shared" si="35"/>
        <v>0.5</v>
      </c>
      <c r="V30" s="2">
        <f t="shared" si="11"/>
        <v>0.5</v>
      </c>
      <c r="W30" s="2">
        <f t="shared" si="22"/>
        <v>0.5</v>
      </c>
      <c r="X30" s="5" t="str">
        <f t="shared" si="12"/>
        <v xml:space="preserve"> </v>
      </c>
      <c r="Y30" s="5" t="str">
        <f t="shared" si="13"/>
        <v xml:space="preserve"> </v>
      </c>
      <c r="Z30" s="5" t="str">
        <f t="shared" si="14"/>
        <v xml:space="preserve"> </v>
      </c>
      <c r="AA30" s="5" t="str">
        <f t="shared" si="15"/>
        <v xml:space="preserve"> </v>
      </c>
      <c r="AB30" s="5" t="str">
        <f t="shared" si="16"/>
        <v xml:space="preserve"> </v>
      </c>
      <c r="AC30">
        <v>21</v>
      </c>
      <c r="AD30" s="5">
        <f t="shared" si="17"/>
        <v>0</v>
      </c>
      <c r="AE30" s="4">
        <f t="shared" si="23"/>
        <v>9.3153507762606003E-2</v>
      </c>
      <c r="AF30" s="4">
        <f t="shared" si="24"/>
        <v>5.9209685918973298E-2</v>
      </c>
      <c r="AG30" s="4">
        <f t="shared" si="32"/>
        <v>5.7736919163882516E-2</v>
      </c>
      <c r="AH30" s="4">
        <f t="shared" si="25"/>
        <v>0.24129711400018283</v>
      </c>
      <c r="AI30" s="4">
        <f t="shared" si="26"/>
        <v>0.18935235374105697</v>
      </c>
      <c r="AJ30" s="7">
        <f t="shared" si="27"/>
        <v>0.5</v>
      </c>
      <c r="AK30" s="10">
        <f t="shared" si="18"/>
        <v>300</v>
      </c>
      <c r="AL30" s="10">
        <f t="shared" si="19"/>
        <v>300</v>
      </c>
      <c r="AM30" s="10">
        <f t="shared" si="28"/>
        <v>300</v>
      </c>
      <c r="AN30" s="6">
        <f t="shared" si="29"/>
        <v>300</v>
      </c>
      <c r="AO30" s="1">
        <f t="shared" si="30"/>
        <v>-30</v>
      </c>
      <c r="AV30" t="s">
        <v>102</v>
      </c>
      <c r="AW30">
        <v>4</v>
      </c>
      <c r="AX30" t="s">
        <v>107</v>
      </c>
      <c r="AY30" s="9">
        <v>43207</v>
      </c>
      <c r="AZ30">
        <f t="shared" si="36"/>
        <v>48</v>
      </c>
      <c r="BA30">
        <f>VLOOKUP(AZ30,$H$10:$I$262,2,FALSE)</f>
        <v>95</v>
      </c>
      <c r="BB30">
        <f>VLOOKUP(AZ30,$AC$10:$AD$255,2,FALSE)</f>
        <v>13</v>
      </c>
      <c r="BC30">
        <f>BA30+BB30</f>
        <v>108</v>
      </c>
      <c r="BD30">
        <f>VLOOKUP(BE30,$R$7:$S$255,2,FALSE)</f>
        <v>51</v>
      </c>
      <c r="BE30" t="s">
        <v>126</v>
      </c>
    </row>
    <row r="31" spans="2:57" x14ac:dyDescent="0.2">
      <c r="B31" s="8">
        <f t="shared" si="31"/>
        <v>43181</v>
      </c>
      <c r="C31">
        <v>22</v>
      </c>
      <c r="D31" s="4">
        <v>5</v>
      </c>
      <c r="E31" s="5">
        <f t="shared" si="33"/>
        <v>5</v>
      </c>
      <c r="F31">
        <v>0</v>
      </c>
      <c r="G31" s="5">
        <f t="shared" si="20"/>
        <v>110</v>
      </c>
      <c r="H31">
        <v>22</v>
      </c>
      <c r="I31" s="5">
        <f t="shared" si="34"/>
        <v>0</v>
      </c>
      <c r="J31" s="5" t="str">
        <f t="shared" si="1"/>
        <v xml:space="preserve"> </v>
      </c>
      <c r="K31" s="5" t="str">
        <f t="shared" si="21"/>
        <v xml:space="preserve"> </v>
      </c>
      <c r="L31" s="5" t="str">
        <f t="shared" si="2"/>
        <v xml:space="preserve"> </v>
      </c>
      <c r="M31" t="str">
        <f t="shared" si="3"/>
        <v xml:space="preserve"> </v>
      </c>
      <c r="N31" t="str">
        <f t="shared" si="4"/>
        <v xml:space="preserve"> </v>
      </c>
      <c r="O31" t="str">
        <f t="shared" si="5"/>
        <v xml:space="preserve"> </v>
      </c>
      <c r="P31" t="str">
        <f t="shared" si="6"/>
        <v xml:space="preserve"> </v>
      </c>
      <c r="Q31" t="str">
        <f t="shared" si="7"/>
        <v xml:space="preserve"> </v>
      </c>
      <c r="R31" t="str">
        <f t="shared" si="8"/>
        <v xml:space="preserve"> </v>
      </c>
      <c r="S31">
        <v>22</v>
      </c>
      <c r="T31">
        <f t="shared" si="9"/>
        <v>0.5</v>
      </c>
      <c r="U31" s="2">
        <f t="shared" si="35"/>
        <v>0.5</v>
      </c>
      <c r="V31" s="2">
        <f t="shared" si="11"/>
        <v>0.5</v>
      </c>
      <c r="W31" s="2">
        <f t="shared" si="22"/>
        <v>0.5</v>
      </c>
      <c r="X31" s="5" t="str">
        <f t="shared" si="12"/>
        <v xml:space="preserve"> </v>
      </c>
      <c r="Y31" s="5" t="str">
        <f t="shared" si="13"/>
        <v xml:space="preserve"> </v>
      </c>
      <c r="Z31" s="5" t="str">
        <f t="shared" si="14"/>
        <v xml:space="preserve"> </v>
      </c>
      <c r="AA31" s="5" t="str">
        <f t="shared" si="15"/>
        <v xml:space="preserve"> </v>
      </c>
      <c r="AB31" s="5" t="str">
        <f t="shared" si="16"/>
        <v xml:space="preserve"> </v>
      </c>
      <c r="AC31">
        <v>22</v>
      </c>
      <c r="AD31" s="5">
        <f t="shared" si="17"/>
        <v>0</v>
      </c>
      <c r="AE31" s="4">
        <f t="shared" si="23"/>
        <v>9.3153507762606003E-2</v>
      </c>
      <c r="AF31" s="4">
        <f t="shared" si="24"/>
        <v>5.9209685918973298E-2</v>
      </c>
      <c r="AG31" s="4">
        <f t="shared" si="32"/>
        <v>5.7736919163882516E-2</v>
      </c>
      <c r="AH31" s="4">
        <f t="shared" si="25"/>
        <v>0.24129711400018283</v>
      </c>
      <c r="AI31" s="4">
        <f t="shared" si="26"/>
        <v>0.18935235374105697</v>
      </c>
      <c r="AJ31" s="7">
        <f t="shared" si="27"/>
        <v>0.5</v>
      </c>
      <c r="AK31" s="10">
        <f t="shared" si="18"/>
        <v>300</v>
      </c>
      <c r="AL31" s="10">
        <f t="shared" si="19"/>
        <v>300</v>
      </c>
      <c r="AM31" s="10">
        <f t="shared" si="28"/>
        <v>300</v>
      </c>
      <c r="AN31" s="6">
        <f t="shared" si="29"/>
        <v>300</v>
      </c>
      <c r="AO31" s="1">
        <f t="shared" si="30"/>
        <v>-30</v>
      </c>
      <c r="AQ31" s="6" t="s">
        <v>29</v>
      </c>
      <c r="AS31" t="s">
        <v>28</v>
      </c>
      <c r="AV31" t="s">
        <v>103</v>
      </c>
      <c r="AW31">
        <v>5</v>
      </c>
      <c r="AX31" t="s">
        <v>108</v>
      </c>
      <c r="AY31" s="9">
        <v>43215</v>
      </c>
      <c r="AZ31">
        <f t="shared" si="36"/>
        <v>56</v>
      </c>
      <c r="BA31">
        <f>VLOOKUP(AZ31,$H$10:$I$262,2,FALSE)</f>
        <v>135</v>
      </c>
      <c r="BB31">
        <f>VLOOKUP(AZ31,$AC$10:$AD$255,2,FALSE)</f>
        <v>13</v>
      </c>
      <c r="BC31">
        <f>BA31+BB31</f>
        <v>148</v>
      </c>
      <c r="BD31">
        <f>VLOOKUP(BE31,$R$7:$S$255,2,FALSE)</f>
        <v>59</v>
      </c>
      <c r="BE31" t="s">
        <v>127</v>
      </c>
    </row>
    <row r="32" spans="2:57" x14ac:dyDescent="0.2">
      <c r="B32" s="8">
        <f t="shared" si="31"/>
        <v>43182</v>
      </c>
      <c r="C32">
        <v>23</v>
      </c>
      <c r="D32" s="4">
        <v>5</v>
      </c>
      <c r="E32" s="5">
        <f t="shared" si="33"/>
        <v>5</v>
      </c>
      <c r="F32">
        <v>0</v>
      </c>
      <c r="G32" s="5">
        <f t="shared" si="20"/>
        <v>115</v>
      </c>
      <c r="H32">
        <v>23</v>
      </c>
      <c r="I32" s="5">
        <f t="shared" si="34"/>
        <v>0</v>
      </c>
      <c r="J32" s="5" t="str">
        <f t="shared" si="1"/>
        <v xml:space="preserve"> </v>
      </c>
      <c r="K32" s="5" t="str">
        <f t="shared" si="21"/>
        <v xml:space="preserve"> </v>
      </c>
      <c r="L32" s="5" t="str">
        <f t="shared" si="2"/>
        <v xml:space="preserve"> </v>
      </c>
      <c r="M32" t="str">
        <f t="shared" si="3"/>
        <v xml:space="preserve"> </v>
      </c>
      <c r="N32" t="str">
        <f t="shared" si="4"/>
        <v xml:space="preserve"> </v>
      </c>
      <c r="O32" t="str">
        <f t="shared" si="5"/>
        <v xml:space="preserve"> </v>
      </c>
      <c r="P32" t="str">
        <f t="shared" si="6"/>
        <v xml:space="preserve"> </v>
      </c>
      <c r="Q32" t="str">
        <f t="shared" si="7"/>
        <v xml:space="preserve"> </v>
      </c>
      <c r="R32" t="str">
        <f t="shared" si="8"/>
        <v xml:space="preserve"> </v>
      </c>
      <c r="S32">
        <v>23</v>
      </c>
      <c r="T32">
        <f t="shared" si="9"/>
        <v>0.5</v>
      </c>
      <c r="U32" s="2">
        <f t="shared" si="35"/>
        <v>0.5</v>
      </c>
      <c r="V32" s="2">
        <f t="shared" si="11"/>
        <v>0.5</v>
      </c>
      <c r="W32" s="2">
        <f t="shared" si="22"/>
        <v>0.5</v>
      </c>
      <c r="X32" s="5" t="str">
        <f t="shared" si="12"/>
        <v xml:space="preserve"> </v>
      </c>
      <c r="Y32" s="5" t="str">
        <f t="shared" si="13"/>
        <v xml:space="preserve"> </v>
      </c>
      <c r="Z32" s="5" t="str">
        <f t="shared" si="14"/>
        <v xml:space="preserve"> </v>
      </c>
      <c r="AA32" s="5" t="str">
        <f t="shared" si="15"/>
        <v xml:space="preserve"> </v>
      </c>
      <c r="AB32" s="5" t="str">
        <f t="shared" si="16"/>
        <v xml:space="preserve"> </v>
      </c>
      <c r="AC32">
        <v>23</v>
      </c>
      <c r="AD32" s="5">
        <f t="shared" si="17"/>
        <v>0</v>
      </c>
      <c r="AE32" s="4">
        <f t="shared" si="23"/>
        <v>9.3153507762606003E-2</v>
      </c>
      <c r="AF32" s="4">
        <f t="shared" si="24"/>
        <v>5.9209685918973298E-2</v>
      </c>
      <c r="AG32" s="4">
        <f t="shared" si="32"/>
        <v>5.7736919163882516E-2</v>
      </c>
      <c r="AH32" s="4">
        <f t="shared" si="25"/>
        <v>0.24129711400018283</v>
      </c>
      <c r="AI32" s="4">
        <f t="shared" si="26"/>
        <v>0.18935235374105697</v>
      </c>
      <c r="AJ32" s="7">
        <f t="shared" si="27"/>
        <v>0.5</v>
      </c>
      <c r="AK32" s="10">
        <f t="shared" si="18"/>
        <v>300</v>
      </c>
      <c r="AL32" s="10">
        <f t="shared" si="19"/>
        <v>300</v>
      </c>
      <c r="AM32" s="10">
        <f t="shared" si="28"/>
        <v>300</v>
      </c>
      <c r="AN32" s="6">
        <f t="shared" si="29"/>
        <v>300</v>
      </c>
      <c r="AO32" s="1">
        <f t="shared" si="30"/>
        <v>-30</v>
      </c>
      <c r="AS32" t="s">
        <v>28</v>
      </c>
      <c r="AY32" s="12"/>
    </row>
    <row r="33" spans="2:52" x14ac:dyDescent="0.2">
      <c r="B33" s="8">
        <f t="shared" si="31"/>
        <v>43183</v>
      </c>
      <c r="C33">
        <v>24</v>
      </c>
      <c r="D33" s="4">
        <v>5</v>
      </c>
      <c r="E33" s="5">
        <f t="shared" si="33"/>
        <v>5</v>
      </c>
      <c r="F33">
        <v>0</v>
      </c>
      <c r="G33" s="5">
        <f t="shared" si="20"/>
        <v>120</v>
      </c>
      <c r="H33">
        <v>24</v>
      </c>
      <c r="I33" s="5">
        <f t="shared" si="34"/>
        <v>0</v>
      </c>
      <c r="J33" s="5" t="str">
        <f t="shared" si="1"/>
        <v xml:space="preserve"> </v>
      </c>
      <c r="K33" s="5" t="str">
        <f t="shared" si="21"/>
        <v xml:space="preserve"> </v>
      </c>
      <c r="L33" s="5" t="str">
        <f t="shared" si="2"/>
        <v xml:space="preserve"> </v>
      </c>
      <c r="M33" t="str">
        <f t="shared" si="3"/>
        <v xml:space="preserve"> </v>
      </c>
      <c r="N33" t="str">
        <f t="shared" si="4"/>
        <v xml:space="preserve"> </v>
      </c>
      <c r="O33" t="str">
        <f t="shared" si="5"/>
        <v xml:space="preserve"> </v>
      </c>
      <c r="P33" t="str">
        <f t="shared" si="6"/>
        <v xml:space="preserve"> </v>
      </c>
      <c r="Q33" t="str">
        <f t="shared" si="7"/>
        <v xml:space="preserve"> </v>
      </c>
      <c r="R33" t="str">
        <f t="shared" si="8"/>
        <v xml:space="preserve"> </v>
      </c>
      <c r="S33">
        <v>24</v>
      </c>
      <c r="T33">
        <f t="shared" si="9"/>
        <v>0.5</v>
      </c>
      <c r="U33" s="2">
        <f t="shared" si="35"/>
        <v>0.5</v>
      </c>
      <c r="V33" s="2">
        <f t="shared" si="11"/>
        <v>0.5</v>
      </c>
      <c r="W33" s="2">
        <f t="shared" si="22"/>
        <v>0.5</v>
      </c>
      <c r="X33" s="5" t="str">
        <f t="shared" si="12"/>
        <v xml:space="preserve"> </v>
      </c>
      <c r="Y33" s="5" t="str">
        <f t="shared" si="13"/>
        <v xml:space="preserve"> </v>
      </c>
      <c r="Z33" s="5" t="str">
        <f t="shared" si="14"/>
        <v xml:space="preserve"> </v>
      </c>
      <c r="AA33" s="5" t="str">
        <f t="shared" si="15"/>
        <v xml:space="preserve"> </v>
      </c>
      <c r="AB33" s="5" t="str">
        <f t="shared" si="16"/>
        <v xml:space="preserve"> </v>
      </c>
      <c r="AC33">
        <v>24</v>
      </c>
      <c r="AD33" s="5">
        <f t="shared" si="17"/>
        <v>0</v>
      </c>
      <c r="AE33" s="4">
        <f t="shared" si="23"/>
        <v>9.3153507762606003E-2</v>
      </c>
      <c r="AF33" s="4">
        <f t="shared" si="24"/>
        <v>5.9209685918973298E-2</v>
      </c>
      <c r="AG33" s="4">
        <f t="shared" si="32"/>
        <v>5.7736919163882516E-2</v>
      </c>
      <c r="AH33" s="4">
        <f t="shared" si="25"/>
        <v>0.24129711400018283</v>
      </c>
      <c r="AI33" s="4">
        <f t="shared" si="26"/>
        <v>0.18935235374105697</v>
      </c>
      <c r="AJ33" s="7">
        <f t="shared" si="27"/>
        <v>0.5</v>
      </c>
      <c r="AK33" s="10">
        <f t="shared" si="18"/>
        <v>300</v>
      </c>
      <c r="AL33" s="10">
        <f t="shared" si="19"/>
        <v>300</v>
      </c>
      <c r="AM33" s="10">
        <f t="shared" si="28"/>
        <v>300</v>
      </c>
      <c r="AN33" s="6">
        <f t="shared" si="29"/>
        <v>300</v>
      </c>
      <c r="AO33" s="1">
        <f t="shared" si="30"/>
        <v>-30</v>
      </c>
      <c r="AQ33" t="s">
        <v>30</v>
      </c>
      <c r="AR33">
        <f>IF($AP$2="Græs",Konstanter!B52," ")</f>
        <v>0.5</v>
      </c>
      <c r="AS33" t="s">
        <v>28</v>
      </c>
      <c r="AY33" s="9">
        <v>43313</v>
      </c>
      <c r="AZ33">
        <f t="shared" si="36"/>
        <v>154</v>
      </c>
    </row>
    <row r="34" spans="2:52" x14ac:dyDescent="0.2">
      <c r="B34" s="8">
        <f t="shared" si="31"/>
        <v>43184</v>
      </c>
      <c r="C34">
        <v>25</v>
      </c>
      <c r="D34" s="4">
        <v>5</v>
      </c>
      <c r="E34" s="5">
        <f t="shared" si="33"/>
        <v>5</v>
      </c>
      <c r="F34">
        <v>0</v>
      </c>
      <c r="G34" s="5">
        <f t="shared" si="20"/>
        <v>125</v>
      </c>
      <c r="H34">
        <v>25</v>
      </c>
      <c r="I34" s="5">
        <f t="shared" si="34"/>
        <v>0</v>
      </c>
      <c r="J34" s="5" t="str">
        <f t="shared" si="1"/>
        <v xml:space="preserve"> </v>
      </c>
      <c r="K34" s="5" t="str">
        <f t="shared" si="21"/>
        <v xml:space="preserve"> </v>
      </c>
      <c r="L34" s="5" t="str">
        <f t="shared" si="2"/>
        <v xml:space="preserve"> </v>
      </c>
      <c r="M34" t="str">
        <f t="shared" si="3"/>
        <v xml:space="preserve"> </v>
      </c>
      <c r="N34" t="str">
        <f t="shared" si="4"/>
        <v xml:space="preserve"> </v>
      </c>
      <c r="O34" t="str">
        <f t="shared" si="5"/>
        <v xml:space="preserve"> </v>
      </c>
      <c r="P34" t="str">
        <f t="shared" si="6"/>
        <v xml:space="preserve"> </v>
      </c>
      <c r="Q34" t="str">
        <f t="shared" si="7"/>
        <v xml:space="preserve"> </v>
      </c>
      <c r="R34" t="str">
        <f t="shared" si="8"/>
        <v xml:space="preserve"> </v>
      </c>
      <c r="S34">
        <v>25</v>
      </c>
      <c r="T34">
        <f t="shared" si="9"/>
        <v>0.5</v>
      </c>
      <c r="U34" s="2">
        <f t="shared" si="35"/>
        <v>0.5</v>
      </c>
      <c r="V34" s="2">
        <f t="shared" si="11"/>
        <v>0.5</v>
      </c>
      <c r="W34" s="2">
        <f t="shared" si="22"/>
        <v>0.5</v>
      </c>
      <c r="X34" s="5" t="str">
        <f t="shared" si="12"/>
        <v xml:space="preserve"> </v>
      </c>
      <c r="Y34" s="5" t="str">
        <f t="shared" si="13"/>
        <v xml:space="preserve"> </v>
      </c>
      <c r="Z34" s="5" t="str">
        <f t="shared" si="14"/>
        <v xml:space="preserve"> </v>
      </c>
      <c r="AA34" s="5" t="str">
        <f t="shared" si="15"/>
        <v xml:space="preserve"> </v>
      </c>
      <c r="AB34" s="5" t="str">
        <f t="shared" si="16"/>
        <v xml:space="preserve"> </v>
      </c>
      <c r="AC34">
        <v>25</v>
      </c>
      <c r="AD34" s="5">
        <f t="shared" si="17"/>
        <v>0</v>
      </c>
      <c r="AE34" s="4">
        <f t="shared" si="23"/>
        <v>9.3153507762606003E-2</v>
      </c>
      <c r="AF34" s="4">
        <f t="shared" si="24"/>
        <v>5.9209685918973298E-2</v>
      </c>
      <c r="AG34" s="4">
        <f t="shared" si="32"/>
        <v>5.7736919163882516E-2</v>
      </c>
      <c r="AH34" s="4">
        <f t="shared" si="25"/>
        <v>0.24129711400018283</v>
      </c>
      <c r="AI34" s="4">
        <f t="shared" si="26"/>
        <v>0.18935235374105697</v>
      </c>
      <c r="AJ34" s="7">
        <f t="shared" si="27"/>
        <v>0.5</v>
      </c>
      <c r="AK34" s="10">
        <f t="shared" si="18"/>
        <v>300</v>
      </c>
      <c r="AL34" s="10">
        <f t="shared" si="19"/>
        <v>300</v>
      </c>
      <c r="AM34" s="10">
        <f t="shared" si="28"/>
        <v>300</v>
      </c>
      <c r="AN34" s="6">
        <f t="shared" si="29"/>
        <v>300</v>
      </c>
      <c r="AO34" s="1">
        <f t="shared" si="30"/>
        <v>-30</v>
      </c>
      <c r="AQ34" t="s">
        <v>32</v>
      </c>
      <c r="AR34">
        <f>IF($AP$2="Græs",Konstanter!C52," ")</f>
        <v>5</v>
      </c>
      <c r="AS34" t="s">
        <v>28</v>
      </c>
    </row>
    <row r="35" spans="2:52" x14ac:dyDescent="0.2">
      <c r="B35" s="8">
        <f t="shared" si="31"/>
        <v>43185</v>
      </c>
      <c r="C35">
        <v>26</v>
      </c>
      <c r="D35" s="4">
        <v>5</v>
      </c>
      <c r="E35" s="5">
        <f t="shared" si="33"/>
        <v>5</v>
      </c>
      <c r="F35">
        <v>0</v>
      </c>
      <c r="G35" s="5">
        <f t="shared" si="20"/>
        <v>130</v>
      </c>
      <c r="H35">
        <v>26</v>
      </c>
      <c r="I35" s="5">
        <f t="shared" si="34"/>
        <v>0</v>
      </c>
      <c r="J35" s="5" t="str">
        <f t="shared" si="1"/>
        <v xml:space="preserve"> </v>
      </c>
      <c r="K35" s="5" t="str">
        <f t="shared" si="21"/>
        <v xml:space="preserve"> </v>
      </c>
      <c r="L35" s="5" t="str">
        <f t="shared" si="2"/>
        <v xml:space="preserve"> </v>
      </c>
      <c r="M35" t="str">
        <f t="shared" si="3"/>
        <v xml:space="preserve"> </v>
      </c>
      <c r="N35" t="str">
        <f t="shared" si="4"/>
        <v xml:space="preserve"> </v>
      </c>
      <c r="O35" t="str">
        <f t="shared" si="5"/>
        <v xml:space="preserve"> </v>
      </c>
      <c r="P35" t="str">
        <f t="shared" si="6"/>
        <v xml:space="preserve"> </v>
      </c>
      <c r="Q35" t="str">
        <f t="shared" si="7"/>
        <v xml:space="preserve"> </v>
      </c>
      <c r="R35" t="str">
        <f t="shared" si="8"/>
        <v xml:space="preserve"> </v>
      </c>
      <c r="S35">
        <v>26</v>
      </c>
      <c r="T35">
        <f t="shared" si="9"/>
        <v>0.5</v>
      </c>
      <c r="U35" s="2">
        <f t="shared" si="35"/>
        <v>0.5</v>
      </c>
      <c r="V35" s="2">
        <f t="shared" si="11"/>
        <v>0.5</v>
      </c>
      <c r="W35" s="2">
        <f t="shared" si="22"/>
        <v>0.5</v>
      </c>
      <c r="X35" s="5" t="str">
        <f t="shared" si="12"/>
        <v xml:space="preserve"> </v>
      </c>
      <c r="Y35" s="5" t="str">
        <f t="shared" si="13"/>
        <v xml:space="preserve"> </v>
      </c>
      <c r="Z35" s="5" t="str">
        <f t="shared" si="14"/>
        <v xml:space="preserve"> </v>
      </c>
      <c r="AA35" s="5" t="str">
        <f t="shared" si="15"/>
        <v xml:space="preserve"> </v>
      </c>
      <c r="AB35" s="5" t="str">
        <f t="shared" si="16"/>
        <v xml:space="preserve"> </v>
      </c>
      <c r="AC35">
        <v>26</v>
      </c>
      <c r="AD35" s="5">
        <f t="shared" si="17"/>
        <v>0</v>
      </c>
      <c r="AE35" s="4">
        <f t="shared" si="23"/>
        <v>9.3153507762606003E-2</v>
      </c>
      <c r="AF35" s="4">
        <f t="shared" si="24"/>
        <v>5.9209685918973298E-2</v>
      </c>
      <c r="AG35" s="4">
        <f t="shared" si="32"/>
        <v>5.7736919163882516E-2</v>
      </c>
      <c r="AH35" s="4">
        <f t="shared" si="25"/>
        <v>0.24129711400018283</v>
      </c>
      <c r="AI35" s="4">
        <f t="shared" si="26"/>
        <v>0.18935235374105697</v>
      </c>
      <c r="AJ35" s="7">
        <f t="shared" si="27"/>
        <v>0.5</v>
      </c>
      <c r="AK35" s="10">
        <f t="shared" si="18"/>
        <v>300</v>
      </c>
      <c r="AL35" s="10">
        <f t="shared" si="19"/>
        <v>300</v>
      </c>
      <c r="AM35" s="10">
        <f t="shared" si="28"/>
        <v>300</v>
      </c>
      <c r="AN35" s="6">
        <f t="shared" si="29"/>
        <v>300</v>
      </c>
      <c r="AO35" s="1">
        <f t="shared" si="30"/>
        <v>-30</v>
      </c>
      <c r="AQ35" t="s">
        <v>33</v>
      </c>
      <c r="AR35">
        <f>IF($AP$2="Græs",Konstanter!D52," ")</f>
        <v>0.5</v>
      </c>
      <c r="AS35" t="s">
        <v>28</v>
      </c>
    </row>
    <row r="36" spans="2:52" x14ac:dyDescent="0.2">
      <c r="B36" s="8">
        <f t="shared" si="31"/>
        <v>43186</v>
      </c>
      <c r="C36">
        <v>27</v>
      </c>
      <c r="D36" s="4">
        <v>5</v>
      </c>
      <c r="E36" s="5">
        <f t="shared" si="33"/>
        <v>5</v>
      </c>
      <c r="F36">
        <v>0</v>
      </c>
      <c r="G36" s="5">
        <f t="shared" si="20"/>
        <v>135</v>
      </c>
      <c r="H36">
        <v>27</v>
      </c>
      <c r="I36" s="5">
        <f t="shared" si="34"/>
        <v>0</v>
      </c>
      <c r="J36" s="5" t="str">
        <f t="shared" si="1"/>
        <v xml:space="preserve"> </v>
      </c>
      <c r="K36" s="5" t="str">
        <f t="shared" si="21"/>
        <v xml:space="preserve"> </v>
      </c>
      <c r="L36" s="5" t="str">
        <f t="shared" si="2"/>
        <v xml:space="preserve"> </v>
      </c>
      <c r="M36" t="str">
        <f t="shared" si="3"/>
        <v xml:space="preserve"> </v>
      </c>
      <c r="N36" t="str">
        <f t="shared" si="4"/>
        <v xml:space="preserve"> </v>
      </c>
      <c r="O36" t="str">
        <f t="shared" si="5"/>
        <v xml:space="preserve"> </v>
      </c>
      <c r="P36" t="str">
        <f t="shared" si="6"/>
        <v xml:space="preserve"> </v>
      </c>
      <c r="Q36" t="str">
        <f t="shared" si="7"/>
        <v xml:space="preserve"> </v>
      </c>
      <c r="R36" t="str">
        <f t="shared" si="8"/>
        <v xml:space="preserve"> </v>
      </c>
      <c r="S36">
        <v>27</v>
      </c>
      <c r="T36">
        <f t="shared" si="9"/>
        <v>0.5</v>
      </c>
      <c r="U36" s="2">
        <f t="shared" si="35"/>
        <v>0.5</v>
      </c>
      <c r="V36" s="2">
        <f t="shared" si="11"/>
        <v>0.5</v>
      </c>
      <c r="W36" s="2">
        <f t="shared" si="22"/>
        <v>0.5</v>
      </c>
      <c r="X36" s="5" t="str">
        <f t="shared" si="12"/>
        <v xml:space="preserve"> </v>
      </c>
      <c r="Y36" s="5" t="str">
        <f t="shared" si="13"/>
        <v xml:space="preserve"> </v>
      </c>
      <c r="Z36" s="5" t="str">
        <f t="shared" si="14"/>
        <v xml:space="preserve"> </v>
      </c>
      <c r="AA36" s="5" t="str">
        <f t="shared" si="15"/>
        <v xml:space="preserve"> </v>
      </c>
      <c r="AB36" s="5" t="str">
        <f t="shared" si="16"/>
        <v xml:space="preserve"> </v>
      </c>
      <c r="AC36">
        <v>27</v>
      </c>
      <c r="AD36" s="5">
        <f t="shared" si="17"/>
        <v>0</v>
      </c>
      <c r="AE36" s="4">
        <f t="shared" si="23"/>
        <v>9.3153507762606003E-2</v>
      </c>
      <c r="AF36" s="4">
        <f t="shared" si="24"/>
        <v>5.9209685918973298E-2</v>
      </c>
      <c r="AG36" s="4">
        <f t="shared" si="32"/>
        <v>5.7736919163882516E-2</v>
      </c>
      <c r="AH36" s="4">
        <f t="shared" si="25"/>
        <v>0.24129711400018283</v>
      </c>
      <c r="AI36" s="4">
        <f t="shared" si="26"/>
        <v>0.18935235374105697</v>
      </c>
      <c r="AJ36" s="7">
        <f t="shared" si="27"/>
        <v>0.5</v>
      </c>
      <c r="AK36" s="10">
        <f t="shared" si="18"/>
        <v>300</v>
      </c>
      <c r="AL36" s="10">
        <f t="shared" si="19"/>
        <v>300</v>
      </c>
      <c r="AM36" s="10">
        <f t="shared" si="28"/>
        <v>300</v>
      </c>
      <c r="AN36" s="6">
        <f t="shared" si="29"/>
        <v>300</v>
      </c>
      <c r="AO36" s="1">
        <f t="shared" si="30"/>
        <v>-30</v>
      </c>
      <c r="AQ36" t="s">
        <v>95</v>
      </c>
      <c r="AR36">
        <f>IF($AP$2="Græs",Konstanter!E52," ")</f>
        <v>0.5</v>
      </c>
      <c r="AS36" t="s">
        <v>28</v>
      </c>
    </row>
    <row r="37" spans="2:52" x14ac:dyDescent="0.2">
      <c r="B37" s="8">
        <f t="shared" si="31"/>
        <v>43187</v>
      </c>
      <c r="C37">
        <v>28</v>
      </c>
      <c r="D37" s="4">
        <v>5</v>
      </c>
      <c r="E37" s="5">
        <f t="shared" si="33"/>
        <v>5</v>
      </c>
      <c r="F37">
        <v>0</v>
      </c>
      <c r="G37" s="5">
        <f t="shared" si="20"/>
        <v>140</v>
      </c>
      <c r="H37">
        <v>28</v>
      </c>
      <c r="I37" s="5">
        <f t="shared" si="34"/>
        <v>0</v>
      </c>
      <c r="J37" s="5" t="str">
        <f t="shared" si="1"/>
        <v xml:space="preserve"> </v>
      </c>
      <c r="K37" s="5" t="str">
        <f t="shared" si="21"/>
        <v xml:space="preserve"> </v>
      </c>
      <c r="L37" s="5" t="str">
        <f t="shared" si="2"/>
        <v xml:space="preserve"> </v>
      </c>
      <c r="M37" t="str">
        <f t="shared" si="3"/>
        <v xml:space="preserve"> </v>
      </c>
      <c r="N37" t="str">
        <f t="shared" si="4"/>
        <v xml:space="preserve"> </v>
      </c>
      <c r="O37" t="str">
        <f t="shared" si="5"/>
        <v xml:space="preserve"> </v>
      </c>
      <c r="P37" t="str">
        <f t="shared" si="6"/>
        <v xml:space="preserve"> </v>
      </c>
      <c r="Q37" t="str">
        <f t="shared" si="7"/>
        <v xml:space="preserve"> </v>
      </c>
      <c r="R37" t="str">
        <f t="shared" si="8"/>
        <v xml:space="preserve"> </v>
      </c>
      <c r="S37">
        <v>28</v>
      </c>
      <c r="T37">
        <f t="shared" si="9"/>
        <v>0.5</v>
      </c>
      <c r="U37" s="2">
        <f t="shared" si="35"/>
        <v>0.5</v>
      </c>
      <c r="V37" s="2">
        <f t="shared" si="11"/>
        <v>0.5</v>
      </c>
      <c r="W37" s="2">
        <f t="shared" si="22"/>
        <v>0.5</v>
      </c>
      <c r="X37" s="5" t="str">
        <f t="shared" si="12"/>
        <v xml:space="preserve"> </v>
      </c>
      <c r="Y37" s="5" t="str">
        <f t="shared" si="13"/>
        <v xml:space="preserve"> </v>
      </c>
      <c r="Z37" s="5" t="str">
        <f t="shared" si="14"/>
        <v xml:space="preserve"> </v>
      </c>
      <c r="AA37" s="5" t="str">
        <f t="shared" si="15"/>
        <v xml:space="preserve"> </v>
      </c>
      <c r="AB37" s="5" t="str">
        <f t="shared" si="16"/>
        <v xml:space="preserve"> </v>
      </c>
      <c r="AC37">
        <v>28</v>
      </c>
      <c r="AD37" s="5">
        <f t="shared" si="17"/>
        <v>0</v>
      </c>
      <c r="AE37" s="4">
        <f t="shared" si="23"/>
        <v>9.3153507762606003E-2</v>
      </c>
      <c r="AF37" s="4">
        <f t="shared" si="24"/>
        <v>5.9209685918973298E-2</v>
      </c>
      <c r="AG37" s="4">
        <f t="shared" si="32"/>
        <v>5.7736919163882516E-2</v>
      </c>
      <c r="AH37" s="4">
        <f t="shared" si="25"/>
        <v>0.24129711400018283</v>
      </c>
      <c r="AI37" s="4">
        <f t="shared" si="26"/>
        <v>0.18935235374105697</v>
      </c>
      <c r="AJ37" s="7">
        <f t="shared" si="27"/>
        <v>0.5</v>
      </c>
      <c r="AK37" s="10">
        <f t="shared" si="18"/>
        <v>300</v>
      </c>
      <c r="AL37" s="10">
        <f t="shared" si="19"/>
        <v>300</v>
      </c>
      <c r="AM37" s="10">
        <f t="shared" si="28"/>
        <v>300</v>
      </c>
      <c r="AN37" s="6">
        <f t="shared" si="29"/>
        <v>300</v>
      </c>
      <c r="AO37" s="1">
        <f t="shared" si="30"/>
        <v>-30</v>
      </c>
      <c r="AS37" t="s">
        <v>28</v>
      </c>
    </row>
    <row r="38" spans="2:52" x14ac:dyDescent="0.2">
      <c r="B38" s="8">
        <f t="shared" si="31"/>
        <v>43188</v>
      </c>
      <c r="C38">
        <v>29</v>
      </c>
      <c r="D38" s="4">
        <v>5</v>
      </c>
      <c r="E38" s="5">
        <f t="shared" si="33"/>
        <v>5</v>
      </c>
      <c r="F38">
        <v>0</v>
      </c>
      <c r="G38" s="5">
        <f t="shared" si="20"/>
        <v>145</v>
      </c>
      <c r="H38">
        <v>29</v>
      </c>
      <c r="I38" s="5">
        <f t="shared" si="34"/>
        <v>0</v>
      </c>
      <c r="J38" s="5" t="str">
        <f t="shared" si="1"/>
        <v xml:space="preserve"> </v>
      </c>
      <c r="K38" s="5" t="str">
        <f t="shared" si="21"/>
        <v xml:space="preserve"> </v>
      </c>
      <c r="L38" s="5" t="str">
        <f t="shared" si="2"/>
        <v xml:space="preserve"> </v>
      </c>
      <c r="M38" t="str">
        <f t="shared" si="3"/>
        <v>F1</v>
      </c>
      <c r="N38" t="str">
        <f t="shared" si="4"/>
        <v>tSL0</v>
      </c>
      <c r="O38">
        <f t="shared" si="5"/>
        <v>29</v>
      </c>
      <c r="P38" t="str">
        <f t="shared" si="6"/>
        <v xml:space="preserve"> </v>
      </c>
      <c r="Q38" t="str">
        <f t="shared" si="7"/>
        <v xml:space="preserve"> </v>
      </c>
      <c r="R38" t="str">
        <f t="shared" si="8"/>
        <v xml:space="preserve"> </v>
      </c>
      <c r="S38">
        <v>29</v>
      </c>
      <c r="T38">
        <f t="shared" si="9"/>
        <v>0.5</v>
      </c>
      <c r="U38" s="2">
        <f t="shared" si="35"/>
        <v>0.5</v>
      </c>
      <c r="V38" s="2">
        <f t="shared" si="11"/>
        <v>0.5</v>
      </c>
      <c r="W38" s="2">
        <f t="shared" si="22"/>
        <v>0.5</v>
      </c>
      <c r="X38" s="5" t="str">
        <f t="shared" si="12"/>
        <v xml:space="preserve"> </v>
      </c>
      <c r="Y38" s="5" t="str">
        <f t="shared" si="13"/>
        <v xml:space="preserve"> </v>
      </c>
      <c r="Z38" s="5" t="str">
        <f t="shared" si="14"/>
        <v xml:space="preserve"> </v>
      </c>
      <c r="AA38" s="5" t="str">
        <f t="shared" si="15"/>
        <v xml:space="preserve"> </v>
      </c>
      <c r="AB38" s="5" t="str">
        <f t="shared" si="16"/>
        <v xml:space="preserve"> </v>
      </c>
      <c r="AC38">
        <v>29</v>
      </c>
      <c r="AD38" s="5">
        <f t="shared" si="17"/>
        <v>0</v>
      </c>
      <c r="AE38" s="4">
        <f t="shared" si="23"/>
        <v>9.3153507762606003E-2</v>
      </c>
      <c r="AF38" s="4">
        <f t="shared" si="24"/>
        <v>5.9209685918973298E-2</v>
      </c>
      <c r="AG38" s="4">
        <f t="shared" si="32"/>
        <v>5.7736919163882516E-2</v>
      </c>
      <c r="AH38" s="4">
        <f t="shared" si="25"/>
        <v>0.24129711400018283</v>
      </c>
      <c r="AI38" s="4">
        <f t="shared" si="26"/>
        <v>0.18935235374105697</v>
      </c>
      <c r="AJ38" s="7">
        <f t="shared" si="27"/>
        <v>0.5</v>
      </c>
      <c r="AK38" s="10">
        <f t="shared" si="18"/>
        <v>300</v>
      </c>
      <c r="AL38" s="10">
        <f t="shared" si="19"/>
        <v>300</v>
      </c>
      <c r="AM38" s="10">
        <f t="shared" si="28"/>
        <v>300</v>
      </c>
      <c r="AN38" s="6">
        <f t="shared" si="29"/>
        <v>300</v>
      </c>
      <c r="AO38" s="1">
        <f t="shared" si="30"/>
        <v>-30</v>
      </c>
      <c r="AS38" t="s">
        <v>28</v>
      </c>
    </row>
    <row r="39" spans="2:52" x14ac:dyDescent="0.2">
      <c r="B39" s="8">
        <f t="shared" si="31"/>
        <v>43189</v>
      </c>
      <c r="C39">
        <v>30</v>
      </c>
      <c r="D39" s="4">
        <v>5</v>
      </c>
      <c r="E39" s="5">
        <f t="shared" si="33"/>
        <v>5</v>
      </c>
      <c r="F39">
        <v>0</v>
      </c>
      <c r="G39" s="5">
        <f t="shared" si="20"/>
        <v>150</v>
      </c>
      <c r="H39">
        <v>30</v>
      </c>
      <c r="I39" s="5">
        <f t="shared" si="34"/>
        <v>5</v>
      </c>
      <c r="J39" s="5" t="str">
        <f t="shared" si="1"/>
        <v xml:space="preserve"> </v>
      </c>
      <c r="K39" s="5" t="str">
        <f t="shared" si="21"/>
        <v xml:space="preserve"> </v>
      </c>
      <c r="L39" s="5" t="str">
        <f t="shared" si="2"/>
        <v xml:space="preserve"> </v>
      </c>
      <c r="M39" t="str">
        <f t="shared" si="3"/>
        <v>F1</v>
      </c>
      <c r="N39" t="str">
        <f t="shared" si="4"/>
        <v xml:space="preserve"> </v>
      </c>
      <c r="O39" t="str">
        <f t="shared" si="5"/>
        <v xml:space="preserve"> </v>
      </c>
      <c r="P39" t="str">
        <f t="shared" si="6"/>
        <v xml:space="preserve"> </v>
      </c>
      <c r="Q39" t="str">
        <f t="shared" si="7"/>
        <v xml:space="preserve"> </v>
      </c>
      <c r="R39" t="str">
        <f t="shared" si="8"/>
        <v xml:space="preserve"> </v>
      </c>
      <c r="S39">
        <v>30</v>
      </c>
      <c r="T39">
        <f t="shared" si="9"/>
        <v>0.5</v>
      </c>
      <c r="U39" s="2">
        <f t="shared" si="35"/>
        <v>0.51817883591279956</v>
      </c>
      <c r="V39" s="2">
        <f t="shared" si="11"/>
        <v>0.51817883591279956</v>
      </c>
      <c r="W39" s="2">
        <f t="shared" si="22"/>
        <v>0.5</v>
      </c>
      <c r="X39" s="5" t="str">
        <f t="shared" si="12"/>
        <v xml:space="preserve"> </v>
      </c>
      <c r="Y39" s="5" t="str">
        <f t="shared" si="13"/>
        <v xml:space="preserve"> </v>
      </c>
      <c r="Z39" s="5" t="str">
        <f t="shared" si="14"/>
        <v xml:space="preserve"> </v>
      </c>
      <c r="AA39" s="5" t="str">
        <f t="shared" si="15"/>
        <v xml:space="preserve"> </v>
      </c>
      <c r="AB39" s="5" t="str">
        <f t="shared" si="16"/>
        <v xml:space="preserve"> </v>
      </c>
      <c r="AC39">
        <v>30</v>
      </c>
      <c r="AD39" s="5">
        <f t="shared" si="17"/>
        <v>0</v>
      </c>
      <c r="AE39" s="4">
        <f t="shared" si="23"/>
        <v>9.4896797844112923E-2</v>
      </c>
      <c r="AF39" s="4">
        <f t="shared" si="24"/>
        <v>5.9581733405927595E-2</v>
      </c>
      <c r="AG39" s="4">
        <f t="shared" si="32"/>
        <v>5.8049470683773197E-2</v>
      </c>
      <c r="AH39" s="4">
        <f t="shared" si="25"/>
        <v>0.24902502254685277</v>
      </c>
      <c r="AI39" s="4">
        <f t="shared" si="26"/>
        <v>0.19498182834710387</v>
      </c>
      <c r="AJ39" s="7">
        <f t="shared" si="27"/>
        <v>0.51817883591279956</v>
      </c>
      <c r="AK39" s="10">
        <f t="shared" si="18"/>
        <v>300</v>
      </c>
      <c r="AL39" s="10">
        <f t="shared" si="19"/>
        <v>300</v>
      </c>
      <c r="AM39" s="10">
        <f t="shared" si="28"/>
        <v>300</v>
      </c>
      <c r="AN39" s="6">
        <f t="shared" si="29"/>
        <v>300</v>
      </c>
      <c r="AO39" s="1">
        <f t="shared" si="30"/>
        <v>-30</v>
      </c>
    </row>
    <row r="40" spans="2:52" x14ac:dyDescent="0.2">
      <c r="B40" s="8">
        <f t="shared" si="31"/>
        <v>43190</v>
      </c>
      <c r="C40">
        <v>31</v>
      </c>
      <c r="D40" s="4">
        <v>5</v>
      </c>
      <c r="E40" s="5">
        <f t="shared" si="33"/>
        <v>5</v>
      </c>
      <c r="F40">
        <v>0</v>
      </c>
      <c r="G40" s="5">
        <f t="shared" si="20"/>
        <v>155</v>
      </c>
      <c r="H40">
        <v>31</v>
      </c>
      <c r="I40" s="5">
        <f t="shared" si="34"/>
        <v>10</v>
      </c>
      <c r="J40" s="5" t="str">
        <f t="shared" si="1"/>
        <v xml:space="preserve"> </v>
      </c>
      <c r="K40" s="5" t="str">
        <f t="shared" si="21"/>
        <v xml:space="preserve"> </v>
      </c>
      <c r="L40" s="5" t="str">
        <f t="shared" si="2"/>
        <v xml:space="preserve"> </v>
      </c>
      <c r="M40" t="str">
        <f t="shared" si="3"/>
        <v>F1</v>
      </c>
      <c r="N40" t="str">
        <f t="shared" si="4"/>
        <v xml:space="preserve"> </v>
      </c>
      <c r="O40" t="str">
        <f t="shared" si="5"/>
        <v xml:space="preserve"> </v>
      </c>
      <c r="P40" t="str">
        <f t="shared" si="6"/>
        <v xml:space="preserve"> </v>
      </c>
      <c r="Q40" t="str">
        <f t="shared" si="7"/>
        <v xml:space="preserve"> </v>
      </c>
      <c r="R40" t="str">
        <f t="shared" si="8"/>
        <v xml:space="preserve"> </v>
      </c>
      <c r="S40">
        <v>31</v>
      </c>
      <c r="T40">
        <f t="shared" si="9"/>
        <v>0.5</v>
      </c>
      <c r="U40" s="2">
        <f t="shared" si="35"/>
        <v>0.53709204977036462</v>
      </c>
      <c r="V40" s="2">
        <f t="shared" si="11"/>
        <v>0.53709204977036462</v>
      </c>
      <c r="W40" s="2">
        <f t="shared" si="22"/>
        <v>0.5</v>
      </c>
      <c r="X40" s="5" t="str">
        <f t="shared" si="12"/>
        <v xml:space="preserve"> </v>
      </c>
      <c r="Y40" s="5" t="str">
        <f t="shared" si="13"/>
        <v xml:space="preserve"> </v>
      </c>
      <c r="Z40" s="5" t="str">
        <f t="shared" si="14"/>
        <v xml:space="preserve"> </v>
      </c>
      <c r="AA40" s="5" t="str">
        <f t="shared" si="15"/>
        <v xml:space="preserve"> </v>
      </c>
      <c r="AB40" s="5" t="str">
        <f t="shared" si="16"/>
        <v xml:space="preserve"> </v>
      </c>
      <c r="AC40">
        <v>31</v>
      </c>
      <c r="AD40" s="5">
        <f t="shared" si="17"/>
        <v>0</v>
      </c>
      <c r="AE40" s="4">
        <f t="shared" si="23"/>
        <v>9.671051233526462E-2</v>
      </c>
      <c r="AF40" s="4">
        <f t="shared" si="24"/>
        <v>5.9968810648919957E-2</v>
      </c>
      <c r="AG40" s="4">
        <f t="shared" si="32"/>
        <v>5.8374648476540281E-2</v>
      </c>
      <c r="AH40" s="4">
        <f t="shared" si="25"/>
        <v>0.25706511860778714</v>
      </c>
      <c r="AI40" s="4">
        <f t="shared" si="26"/>
        <v>0.2008387191645698</v>
      </c>
      <c r="AJ40" s="7">
        <f t="shared" si="27"/>
        <v>0.53709204977036462</v>
      </c>
      <c r="AK40" s="10">
        <f t="shared" si="18"/>
        <v>300</v>
      </c>
      <c r="AL40" s="10">
        <f t="shared" si="19"/>
        <v>300</v>
      </c>
      <c r="AM40" s="10">
        <f t="shared" si="28"/>
        <v>300</v>
      </c>
      <c r="AN40" s="6">
        <f t="shared" si="29"/>
        <v>300</v>
      </c>
      <c r="AO40" s="1">
        <f t="shared" si="30"/>
        <v>-30</v>
      </c>
      <c r="AQ40" s="6" t="s">
        <v>44</v>
      </c>
      <c r="AS40" t="s">
        <v>28</v>
      </c>
    </row>
    <row r="41" spans="2:52" x14ac:dyDescent="0.2">
      <c r="B41" s="8">
        <f t="shared" si="31"/>
        <v>43191</v>
      </c>
      <c r="C41">
        <v>32</v>
      </c>
      <c r="D41" s="4">
        <v>5</v>
      </c>
      <c r="E41" s="5">
        <f t="shared" si="33"/>
        <v>5</v>
      </c>
      <c r="F41">
        <v>0</v>
      </c>
      <c r="G41" s="5">
        <f t="shared" si="20"/>
        <v>160</v>
      </c>
      <c r="H41">
        <v>32</v>
      </c>
      <c r="I41" s="5">
        <f t="shared" si="34"/>
        <v>15</v>
      </c>
      <c r="J41" s="5" t="str">
        <f t="shared" si="1"/>
        <v xml:space="preserve"> </v>
      </c>
      <c r="K41" s="5" t="str">
        <f t="shared" si="21"/>
        <v xml:space="preserve"> </v>
      </c>
      <c r="L41" s="5" t="str">
        <f t="shared" si="2"/>
        <v xml:space="preserve"> </v>
      </c>
      <c r="M41" t="str">
        <f t="shared" si="3"/>
        <v>F1</v>
      </c>
      <c r="N41" t="str">
        <f t="shared" si="4"/>
        <v xml:space="preserve"> </v>
      </c>
      <c r="O41" t="str">
        <f t="shared" si="5"/>
        <v xml:space="preserve"> </v>
      </c>
      <c r="P41" t="str">
        <f t="shared" si="6"/>
        <v xml:space="preserve"> </v>
      </c>
      <c r="Q41" t="str">
        <f t="shared" si="7"/>
        <v xml:space="preserve"> </v>
      </c>
      <c r="R41" t="str">
        <f t="shared" si="8"/>
        <v xml:space="preserve"> </v>
      </c>
      <c r="S41">
        <v>32</v>
      </c>
      <c r="T41">
        <f t="shared" si="9"/>
        <v>0.5</v>
      </c>
      <c r="U41" s="2">
        <f t="shared" si="35"/>
        <v>0.55676930854193052</v>
      </c>
      <c r="V41" s="2">
        <f t="shared" si="11"/>
        <v>0.55676930854193052</v>
      </c>
      <c r="W41" s="2">
        <f t="shared" si="22"/>
        <v>0.5</v>
      </c>
      <c r="X41" s="5" t="str">
        <f t="shared" si="12"/>
        <v xml:space="preserve"> </v>
      </c>
      <c r="Y41" s="5" t="str">
        <f t="shared" si="13"/>
        <v xml:space="preserve"> </v>
      </c>
      <c r="Z41" s="5" t="str">
        <f t="shared" si="14"/>
        <v xml:space="preserve"> </v>
      </c>
      <c r="AA41" s="5" t="str">
        <f t="shared" si="15"/>
        <v xml:space="preserve"> </v>
      </c>
      <c r="AB41" s="5" t="str">
        <f t="shared" si="16"/>
        <v xml:space="preserve"> </v>
      </c>
      <c r="AC41">
        <v>32</v>
      </c>
      <c r="AD41" s="5">
        <f t="shared" si="17"/>
        <v>0</v>
      </c>
      <c r="AE41" s="4">
        <f t="shared" si="23"/>
        <v>9.8597496200032553E-2</v>
      </c>
      <c r="AF41" s="4">
        <f>MIN($AR$34,($AR$36+($AR$34-$AR$36)*(((2.7182^(2.4*((I41-$BC$28))/$AR$23))-1)/10)))</f>
        <v>6.0371524811214383E-2</v>
      </c>
      <c r="AG41" s="4">
        <f t="shared" si="32"/>
        <v>5.8712962610945663E-2</v>
      </c>
      <c r="AH41" s="4">
        <f t="shared" si="25"/>
        <v>0.26543001375097675</v>
      </c>
      <c r="AI41" s="4">
        <f t="shared" si="26"/>
        <v>0.20693221322010219</v>
      </c>
      <c r="AJ41" s="7">
        <f t="shared" si="27"/>
        <v>0.55676930854193052</v>
      </c>
      <c r="AK41" s="10">
        <f t="shared" si="18"/>
        <v>300</v>
      </c>
      <c r="AL41" s="10">
        <f t="shared" si="19"/>
        <v>300</v>
      </c>
      <c r="AM41" s="10">
        <f t="shared" si="28"/>
        <v>300</v>
      </c>
      <c r="AN41" s="6">
        <f t="shared" si="29"/>
        <v>300</v>
      </c>
      <c r="AO41" s="1">
        <f t="shared" si="30"/>
        <v>-30</v>
      </c>
      <c r="AS41" t="s">
        <v>28</v>
      </c>
    </row>
    <row r="42" spans="2:52" x14ac:dyDescent="0.2">
      <c r="B42" s="8">
        <f t="shared" si="31"/>
        <v>43192</v>
      </c>
      <c r="C42">
        <v>33</v>
      </c>
      <c r="D42" s="4">
        <v>5</v>
      </c>
      <c r="E42" s="5">
        <f t="shared" si="33"/>
        <v>5</v>
      </c>
      <c r="F42">
        <v>0</v>
      </c>
      <c r="G42" s="5">
        <f t="shared" si="20"/>
        <v>165</v>
      </c>
      <c r="H42">
        <v>33</v>
      </c>
      <c r="I42" s="5">
        <f t="shared" si="34"/>
        <v>20</v>
      </c>
      <c r="J42" s="5" t="str">
        <f t="shared" si="1"/>
        <v xml:space="preserve"> </v>
      </c>
      <c r="K42" s="5" t="str">
        <f t="shared" si="21"/>
        <v xml:space="preserve"> </v>
      </c>
      <c r="L42" s="5" t="str">
        <f t="shared" si="2"/>
        <v xml:space="preserve"> </v>
      </c>
      <c r="M42" t="str">
        <f t="shared" si="3"/>
        <v>F1</v>
      </c>
      <c r="N42" t="str">
        <f t="shared" si="4"/>
        <v xml:space="preserve"> </v>
      </c>
      <c r="O42" t="str">
        <f t="shared" si="5"/>
        <v xml:space="preserve"> </v>
      </c>
      <c r="P42" t="str">
        <f t="shared" si="6"/>
        <v xml:space="preserve"> </v>
      </c>
      <c r="Q42" t="str">
        <f t="shared" si="7"/>
        <v xml:space="preserve"> </v>
      </c>
      <c r="R42" t="str">
        <f t="shared" si="8"/>
        <v xml:space="preserve"> </v>
      </c>
      <c r="S42">
        <v>33</v>
      </c>
      <c r="T42">
        <f t="shared" si="9"/>
        <v>0.5</v>
      </c>
      <c r="U42" s="2">
        <f t="shared" si="35"/>
        <v>0.57724147766554523</v>
      </c>
      <c r="V42" s="2">
        <f t="shared" si="11"/>
        <v>0.57724147766554523</v>
      </c>
      <c r="W42" s="2">
        <f t="shared" si="22"/>
        <v>0.5</v>
      </c>
      <c r="X42" s="5" t="str">
        <f t="shared" si="12"/>
        <v xml:space="preserve"> </v>
      </c>
      <c r="Y42" s="5" t="str">
        <f t="shared" si="13"/>
        <v xml:space="preserve"> </v>
      </c>
      <c r="Z42" s="5" t="str">
        <f t="shared" si="14"/>
        <v xml:space="preserve"> </v>
      </c>
      <c r="AA42" s="5" t="str">
        <f t="shared" si="15"/>
        <v xml:space="preserve"> </v>
      </c>
      <c r="AB42" s="5" t="str">
        <f t="shared" si="16"/>
        <v xml:space="preserve"> </v>
      </c>
      <c r="AC42">
        <v>33</v>
      </c>
      <c r="AD42" s="5">
        <f t="shared" si="17"/>
        <v>0</v>
      </c>
      <c r="AE42" s="4">
        <f t="shared" si="23"/>
        <v>0.10056070933157318</v>
      </c>
      <c r="AF42" s="4">
        <f t="shared" si="24"/>
        <v>6.0790507583900144E-2</v>
      </c>
      <c r="AG42" s="4">
        <f t="shared" si="32"/>
        <v>5.9064943761209521E-2</v>
      </c>
      <c r="AH42" s="4">
        <f t="shared" si="25"/>
        <v>0.27413282901913483</v>
      </c>
      <c r="AI42" s="4">
        <f t="shared" si="26"/>
        <v>0.21327186867245923</v>
      </c>
      <c r="AJ42" s="7">
        <f t="shared" si="27"/>
        <v>0.57724147766554523</v>
      </c>
      <c r="AK42" s="10">
        <f t="shared" si="18"/>
        <v>300</v>
      </c>
      <c r="AL42" s="10">
        <f t="shared" si="19"/>
        <v>300</v>
      </c>
      <c r="AM42" s="10">
        <f t="shared" si="28"/>
        <v>300</v>
      </c>
      <c r="AN42" s="6">
        <f t="shared" si="29"/>
        <v>300</v>
      </c>
      <c r="AO42" s="1">
        <f t="shared" si="30"/>
        <v>-30</v>
      </c>
      <c r="AQ42" t="s">
        <v>45</v>
      </c>
      <c r="AR42">
        <f>IF($AP$2="Græs",Konstanter!B58," ")</f>
        <v>300</v>
      </c>
      <c r="AS42" t="s">
        <v>28</v>
      </c>
    </row>
    <row r="43" spans="2:52" x14ac:dyDescent="0.2">
      <c r="B43" s="8">
        <f t="shared" si="31"/>
        <v>43193</v>
      </c>
      <c r="C43">
        <v>34</v>
      </c>
      <c r="D43" s="4">
        <v>5</v>
      </c>
      <c r="E43" s="5">
        <f t="shared" si="33"/>
        <v>5</v>
      </c>
      <c r="F43">
        <v>0</v>
      </c>
      <c r="G43" s="5">
        <f t="shared" si="20"/>
        <v>170</v>
      </c>
      <c r="H43">
        <v>34</v>
      </c>
      <c r="I43" s="5">
        <f t="shared" si="34"/>
        <v>25</v>
      </c>
      <c r="J43" s="5" t="str">
        <f t="shared" si="1"/>
        <v xml:space="preserve"> </v>
      </c>
      <c r="K43" s="5" t="str">
        <f t="shared" si="21"/>
        <v xml:space="preserve"> </v>
      </c>
      <c r="L43" s="5" t="str">
        <f t="shared" si="2"/>
        <v xml:space="preserve"> </v>
      </c>
      <c r="M43" t="str">
        <f t="shared" si="3"/>
        <v>F1</v>
      </c>
      <c r="N43" t="str">
        <f t="shared" si="4"/>
        <v xml:space="preserve"> </v>
      </c>
      <c r="O43" t="str">
        <f t="shared" si="5"/>
        <v xml:space="preserve"> </v>
      </c>
      <c r="P43" t="str">
        <f t="shared" si="6"/>
        <v xml:space="preserve"> </v>
      </c>
      <c r="Q43" t="str">
        <f t="shared" si="7"/>
        <v xml:space="preserve"> </v>
      </c>
      <c r="R43" t="str">
        <f t="shared" si="8"/>
        <v xml:space="preserve"> </v>
      </c>
      <c r="S43">
        <v>34</v>
      </c>
      <c r="T43">
        <f t="shared" si="9"/>
        <v>0.5</v>
      </c>
      <c r="U43" s="2">
        <f t="shared" si="35"/>
        <v>0.59854066946310946</v>
      </c>
      <c r="V43" s="2">
        <f t="shared" si="11"/>
        <v>0.59854066946310946</v>
      </c>
      <c r="W43" s="2">
        <f t="shared" si="22"/>
        <v>0.5</v>
      </c>
      <c r="X43" s="5" t="str">
        <f t="shared" si="12"/>
        <v xml:space="preserve"> </v>
      </c>
      <c r="Y43" s="5" t="str">
        <f t="shared" si="13"/>
        <v xml:space="preserve"> </v>
      </c>
      <c r="Z43" s="5" t="str">
        <f t="shared" si="14"/>
        <v xml:space="preserve"> </v>
      </c>
      <c r="AA43" s="5" t="str">
        <f t="shared" si="15"/>
        <v xml:space="preserve"> </v>
      </c>
      <c r="AB43" s="5" t="str">
        <f t="shared" si="16"/>
        <v xml:space="preserve"> </v>
      </c>
      <c r="AC43">
        <v>34</v>
      </c>
      <c r="AD43" s="5">
        <f t="shared" si="17"/>
        <v>0</v>
      </c>
      <c r="AE43" s="4">
        <f t="shared" si="23"/>
        <v>0.10260323119506976</v>
      </c>
      <c r="AF43" s="4">
        <f t="shared" si="24"/>
        <v>6.1226416176752452E-2</v>
      </c>
      <c r="AG43" s="4">
        <f t="shared" si="32"/>
        <v>5.943114403941796E-2</v>
      </c>
      <c r="AH43" s="4">
        <f t="shared" si="25"/>
        <v>0.28318721551115805</v>
      </c>
      <c r="AI43" s="4">
        <f t="shared" si="26"/>
        <v>0.21986762980528773</v>
      </c>
      <c r="AJ43" s="7">
        <f t="shared" si="27"/>
        <v>0.59854066946310946</v>
      </c>
      <c r="AK43" s="10">
        <f t="shared" si="18"/>
        <v>300</v>
      </c>
      <c r="AL43" s="10">
        <f t="shared" si="19"/>
        <v>300</v>
      </c>
      <c r="AM43" s="10">
        <f t="shared" si="28"/>
        <v>300</v>
      </c>
      <c r="AN43" s="6">
        <f t="shared" si="29"/>
        <v>300</v>
      </c>
      <c r="AO43" s="1">
        <f t="shared" si="30"/>
        <v>-30</v>
      </c>
      <c r="AQ43" t="s">
        <v>46</v>
      </c>
      <c r="AR43">
        <f>IF($AP$2="Græs",Konstanter!C58," ")</f>
        <v>300</v>
      </c>
      <c r="AS43" t="s">
        <v>28</v>
      </c>
    </row>
    <row r="44" spans="2:52" x14ac:dyDescent="0.2">
      <c r="B44" s="8">
        <f t="shared" si="31"/>
        <v>43194</v>
      </c>
      <c r="C44">
        <v>35</v>
      </c>
      <c r="D44" s="4">
        <v>5</v>
      </c>
      <c r="E44" s="5">
        <f t="shared" si="33"/>
        <v>5</v>
      </c>
      <c r="F44">
        <v>0</v>
      </c>
      <c r="G44" s="5">
        <f t="shared" si="20"/>
        <v>175</v>
      </c>
      <c r="H44">
        <v>35</v>
      </c>
      <c r="I44" s="5">
        <f t="shared" si="34"/>
        <v>30</v>
      </c>
      <c r="J44" s="5" t="str">
        <f t="shared" si="1"/>
        <v xml:space="preserve"> </v>
      </c>
      <c r="K44" s="5" t="str">
        <f t="shared" si="21"/>
        <v xml:space="preserve"> </v>
      </c>
      <c r="L44" s="5" t="str">
        <f t="shared" si="2"/>
        <v xml:space="preserve"> </v>
      </c>
      <c r="M44" t="str">
        <f t="shared" si="3"/>
        <v>F1</v>
      </c>
      <c r="N44" t="str">
        <f t="shared" si="4"/>
        <v xml:space="preserve"> </v>
      </c>
      <c r="O44" t="str">
        <f t="shared" si="5"/>
        <v xml:space="preserve"> </v>
      </c>
      <c r="P44" t="str">
        <f t="shared" si="6"/>
        <v xml:space="preserve"> </v>
      </c>
      <c r="Q44" t="str">
        <f t="shared" si="7"/>
        <v xml:space="preserve"> </v>
      </c>
      <c r="R44" t="str">
        <f t="shared" si="8"/>
        <v xml:space="preserve"> </v>
      </c>
      <c r="S44">
        <v>35</v>
      </c>
      <c r="T44">
        <f t="shared" si="9"/>
        <v>0.5</v>
      </c>
      <c r="U44" s="2">
        <f t="shared" si="35"/>
        <v>0.62070029351125866</v>
      </c>
      <c r="V44" s="2">
        <f t="shared" si="11"/>
        <v>0.62070029351125866</v>
      </c>
      <c r="W44" s="2">
        <f t="shared" si="22"/>
        <v>0.5</v>
      </c>
      <c r="X44" s="5" t="str">
        <f t="shared" si="12"/>
        <v xml:space="preserve"> </v>
      </c>
      <c r="Y44" s="5" t="str">
        <f t="shared" si="13"/>
        <v xml:space="preserve"> </v>
      </c>
      <c r="Z44" s="5" t="str">
        <f t="shared" si="14"/>
        <v xml:space="preserve"> </v>
      </c>
      <c r="AA44" s="5" t="str">
        <f t="shared" si="15"/>
        <v xml:space="preserve"> </v>
      </c>
      <c r="AB44" s="5" t="str">
        <f t="shared" si="16"/>
        <v xml:space="preserve"> </v>
      </c>
      <c r="AC44">
        <v>35</v>
      </c>
      <c r="AD44" s="5">
        <f t="shared" si="17"/>
        <v>0</v>
      </c>
      <c r="AE44" s="4">
        <f t="shared" si="23"/>
        <v>0.10472826565813242</v>
      </c>
      <c r="AF44" s="4">
        <f t="shared" si="24"/>
        <v>6.1679934349121335E-2</v>
      </c>
      <c r="AG44" s="4">
        <f t="shared" si="32"/>
        <v>5.9812137861556924E-2</v>
      </c>
      <c r="AH44" s="4">
        <f t="shared" si="25"/>
        <v>0.2926073757950246</v>
      </c>
      <c r="AI44" s="4">
        <f t="shared" si="26"/>
        <v>0.22672984262556883</v>
      </c>
      <c r="AJ44" s="7">
        <f t="shared" si="27"/>
        <v>0.62070029351125866</v>
      </c>
      <c r="AK44" s="10">
        <f t="shared" si="18"/>
        <v>300</v>
      </c>
      <c r="AL44" s="10">
        <f t="shared" si="19"/>
        <v>300</v>
      </c>
      <c r="AM44" s="10">
        <f t="shared" si="28"/>
        <v>300</v>
      </c>
      <c r="AN44" s="6">
        <f t="shared" si="29"/>
        <v>300</v>
      </c>
      <c r="AO44" s="1">
        <f t="shared" si="30"/>
        <v>-30</v>
      </c>
      <c r="AQ44" t="s">
        <v>47</v>
      </c>
      <c r="AR44">
        <f>IF($AP$2="Græs",Konstanter!D58," ")</f>
        <v>900</v>
      </c>
      <c r="AS44" t="s">
        <v>28</v>
      </c>
    </row>
    <row r="45" spans="2:52" x14ac:dyDescent="0.2">
      <c r="B45" s="8">
        <f t="shared" si="31"/>
        <v>43195</v>
      </c>
      <c r="C45">
        <v>36</v>
      </c>
      <c r="D45" s="4">
        <v>5</v>
      </c>
      <c r="E45" s="5">
        <f t="shared" si="33"/>
        <v>5</v>
      </c>
      <c r="F45">
        <v>0</v>
      </c>
      <c r="G45" s="5">
        <f t="shared" si="20"/>
        <v>180</v>
      </c>
      <c r="H45">
        <v>36</v>
      </c>
      <c r="I45" s="5">
        <f t="shared" si="34"/>
        <v>35</v>
      </c>
      <c r="J45" s="5" t="str">
        <f t="shared" si="1"/>
        <v xml:space="preserve"> </v>
      </c>
      <c r="K45" s="5" t="str">
        <f t="shared" si="21"/>
        <v xml:space="preserve"> </v>
      </c>
      <c r="L45" s="5" t="str">
        <f t="shared" si="2"/>
        <v xml:space="preserve"> </v>
      </c>
      <c r="M45" t="str">
        <f t="shared" si="3"/>
        <v>F1</v>
      </c>
      <c r="N45" t="str">
        <f t="shared" si="4"/>
        <v xml:space="preserve"> </v>
      </c>
      <c r="O45" t="str">
        <f t="shared" si="5"/>
        <v xml:space="preserve"> </v>
      </c>
      <c r="P45" t="str">
        <f t="shared" si="6"/>
        <v xml:space="preserve"> </v>
      </c>
      <c r="Q45" t="str">
        <f t="shared" si="7"/>
        <v xml:space="preserve"> </v>
      </c>
      <c r="R45" t="str">
        <f t="shared" si="8"/>
        <v xml:space="preserve"> </v>
      </c>
      <c r="S45">
        <v>36</v>
      </c>
      <c r="T45">
        <f t="shared" si="9"/>
        <v>0.5</v>
      </c>
      <c r="U45" s="2">
        <f t="shared" si="35"/>
        <v>0.64375510904709798</v>
      </c>
      <c r="V45" s="2">
        <f t="shared" si="11"/>
        <v>0.64375510904709798</v>
      </c>
      <c r="W45" s="2">
        <f t="shared" si="22"/>
        <v>0.5</v>
      </c>
      <c r="X45" s="5" t="str">
        <f t="shared" si="12"/>
        <v xml:space="preserve"> </v>
      </c>
      <c r="Y45" s="5" t="str">
        <f t="shared" si="13"/>
        <v xml:space="preserve"> </v>
      </c>
      <c r="Z45" s="5" t="str">
        <f t="shared" si="14"/>
        <v xml:space="preserve"> </v>
      </c>
      <c r="AA45" s="5" t="str">
        <f t="shared" si="15"/>
        <v xml:space="preserve"> </v>
      </c>
      <c r="AB45" s="5" t="str">
        <f t="shared" si="16"/>
        <v xml:space="preserve"> </v>
      </c>
      <c r="AC45">
        <v>36</v>
      </c>
      <c r="AD45" s="5">
        <f t="shared" si="17"/>
        <v>0</v>
      </c>
      <c r="AE45" s="4">
        <f t="shared" si="23"/>
        <v>0.10693914601633531</v>
      </c>
      <c r="AF45" s="4">
        <f t="shared" si="24"/>
        <v>6.2151773482465589E-2</v>
      </c>
      <c r="AG45" s="4">
        <f t="shared" si="32"/>
        <v>6.0208522848532509E-2</v>
      </c>
      <c r="AH45" s="4">
        <f t="shared" si="25"/>
        <v>0.30240808618571935</v>
      </c>
      <c r="AI45" s="4">
        <f t="shared" si="26"/>
        <v>0.23386927109220246</v>
      </c>
      <c r="AJ45" s="7">
        <f t="shared" si="27"/>
        <v>0.64375510904709798</v>
      </c>
      <c r="AK45" s="10">
        <f t="shared" si="18"/>
        <v>300</v>
      </c>
      <c r="AL45" s="10">
        <f t="shared" si="19"/>
        <v>300</v>
      </c>
      <c r="AM45" s="10">
        <f t="shared" si="28"/>
        <v>300</v>
      </c>
      <c r="AN45" s="6">
        <f t="shared" si="29"/>
        <v>300</v>
      </c>
      <c r="AO45" s="1">
        <f t="shared" si="30"/>
        <v>-30</v>
      </c>
      <c r="AQ45" t="s">
        <v>48</v>
      </c>
      <c r="AR45">
        <f>IF($AP$2="Græs",Konstanter!E58," ")</f>
        <v>300</v>
      </c>
      <c r="AS45" t="s">
        <v>28</v>
      </c>
    </row>
    <row r="46" spans="2:52" x14ac:dyDescent="0.2">
      <c r="B46" s="8">
        <f t="shared" si="31"/>
        <v>43196</v>
      </c>
      <c r="C46">
        <v>37</v>
      </c>
      <c r="D46" s="4">
        <v>5</v>
      </c>
      <c r="E46" s="5">
        <f t="shared" si="33"/>
        <v>5</v>
      </c>
      <c r="F46">
        <v>0</v>
      </c>
      <c r="G46" s="5">
        <f t="shared" si="20"/>
        <v>185</v>
      </c>
      <c r="H46">
        <v>37</v>
      </c>
      <c r="I46" s="5">
        <f t="shared" si="34"/>
        <v>40</v>
      </c>
      <c r="J46" s="5" t="str">
        <f t="shared" si="1"/>
        <v xml:space="preserve"> </v>
      </c>
      <c r="K46" s="5" t="str">
        <f t="shared" si="21"/>
        <v xml:space="preserve"> </v>
      </c>
      <c r="L46" s="5" t="str">
        <f t="shared" si="2"/>
        <v xml:space="preserve"> </v>
      </c>
      <c r="M46" t="str">
        <f t="shared" si="3"/>
        <v>F1</v>
      </c>
      <c r="N46" t="str">
        <f t="shared" si="4"/>
        <v xml:space="preserve"> </v>
      </c>
      <c r="O46" t="str">
        <f t="shared" si="5"/>
        <v xml:space="preserve"> </v>
      </c>
      <c r="P46" t="str">
        <f t="shared" si="6"/>
        <v xml:space="preserve"> </v>
      </c>
      <c r="Q46" t="str">
        <f t="shared" si="7"/>
        <v xml:space="preserve"> </v>
      </c>
      <c r="R46" t="str">
        <f t="shared" si="8"/>
        <v xml:space="preserve"> </v>
      </c>
      <c r="S46">
        <v>37</v>
      </c>
      <c r="T46">
        <f t="shared" si="9"/>
        <v>0.5</v>
      </c>
      <c r="U46" s="2">
        <f t="shared" si="35"/>
        <v>0.66774127949099482</v>
      </c>
      <c r="V46" s="2">
        <f t="shared" si="11"/>
        <v>0.66774127949099482</v>
      </c>
      <c r="W46" s="2">
        <f t="shared" si="22"/>
        <v>0.5</v>
      </c>
      <c r="X46" s="5" t="str">
        <f t="shared" si="12"/>
        <v xml:space="preserve"> </v>
      </c>
      <c r="Y46" s="5" t="str">
        <f t="shared" si="13"/>
        <v xml:space="preserve"> </v>
      </c>
      <c r="Z46" s="5" t="str">
        <f t="shared" si="14"/>
        <v xml:space="preserve"> </v>
      </c>
      <c r="AA46" s="5" t="str">
        <f t="shared" si="15"/>
        <v xml:space="preserve"> </v>
      </c>
      <c r="AB46" s="5" t="str">
        <f t="shared" si="16"/>
        <v xml:space="preserve"> </v>
      </c>
      <c r="AC46">
        <v>37</v>
      </c>
      <c r="AD46" s="5">
        <f t="shared" si="17"/>
        <v>0</v>
      </c>
      <c r="AE46" s="4">
        <f t="shared" si="23"/>
        <v>0.10923934022177062</v>
      </c>
      <c r="AF46" s="4">
        <f t="shared" si="24"/>
        <v>6.2642673696215012E-2</v>
      </c>
      <c r="AG46" s="4">
        <f t="shared" si="32"/>
        <v>6.062092076358927E-2</v>
      </c>
      <c r="AH46" s="4">
        <f t="shared" si="25"/>
        <v>0.31260471992312816</v>
      </c>
      <c r="AI46" s="4">
        <f t="shared" si="26"/>
        <v>0.24129711400018283</v>
      </c>
      <c r="AJ46" s="7">
        <f t="shared" si="27"/>
        <v>0.66774127949099482</v>
      </c>
      <c r="AK46" s="10">
        <f t="shared" si="18"/>
        <v>300</v>
      </c>
      <c r="AL46" s="10">
        <f t="shared" si="19"/>
        <v>300</v>
      </c>
      <c r="AM46" s="10">
        <f t="shared" si="28"/>
        <v>300</v>
      </c>
      <c r="AN46" s="6">
        <f t="shared" si="29"/>
        <v>300</v>
      </c>
      <c r="AO46" s="1">
        <f t="shared" si="30"/>
        <v>-30</v>
      </c>
      <c r="AQ46" t="s">
        <v>49</v>
      </c>
      <c r="AR46">
        <f>IF($AP$2="Græs",Konstanter!F58," ")</f>
        <v>12</v>
      </c>
      <c r="AS46" t="s">
        <v>28</v>
      </c>
    </row>
    <row r="47" spans="2:52" x14ac:dyDescent="0.2">
      <c r="B47" s="8">
        <f t="shared" si="31"/>
        <v>43197</v>
      </c>
      <c r="C47">
        <v>38</v>
      </c>
      <c r="D47" s="4">
        <v>5</v>
      </c>
      <c r="E47" s="5">
        <f t="shared" si="33"/>
        <v>5</v>
      </c>
      <c r="F47">
        <v>0</v>
      </c>
      <c r="G47" s="5">
        <f t="shared" si="20"/>
        <v>190</v>
      </c>
      <c r="H47">
        <v>38</v>
      </c>
      <c r="I47" s="5">
        <f t="shared" si="34"/>
        <v>45</v>
      </c>
      <c r="J47" s="5" t="str">
        <f t="shared" si="1"/>
        <v xml:space="preserve"> </v>
      </c>
      <c r="K47" s="5" t="str">
        <f t="shared" si="21"/>
        <v xml:space="preserve"> </v>
      </c>
      <c r="L47" s="5" t="str">
        <f t="shared" si="2"/>
        <v xml:space="preserve"> </v>
      </c>
      <c r="M47" t="str">
        <f t="shared" si="3"/>
        <v>F1</v>
      </c>
      <c r="N47" t="str">
        <f t="shared" si="4"/>
        <v xml:space="preserve"> </v>
      </c>
      <c r="O47" t="str">
        <f t="shared" si="5"/>
        <v xml:space="preserve"> </v>
      </c>
      <c r="P47" t="str">
        <f t="shared" si="6"/>
        <v xml:space="preserve"> </v>
      </c>
      <c r="Q47" t="str">
        <f t="shared" si="7"/>
        <v xml:space="preserve"> </v>
      </c>
      <c r="R47" t="str">
        <f t="shared" si="8"/>
        <v xml:space="preserve"> </v>
      </c>
      <c r="S47">
        <v>38</v>
      </c>
      <c r="T47">
        <f t="shared" si="9"/>
        <v>0.5</v>
      </c>
      <c r="U47" s="2">
        <f t="shared" si="35"/>
        <v>0.69269642917194951</v>
      </c>
      <c r="V47" s="2">
        <f t="shared" si="11"/>
        <v>0.69269642917194951</v>
      </c>
      <c r="W47" s="2">
        <f t="shared" si="22"/>
        <v>0.5</v>
      </c>
      <c r="X47" s="5" t="str">
        <f t="shared" si="12"/>
        <v xml:space="preserve"> </v>
      </c>
      <c r="Y47" s="5" t="str">
        <f t="shared" si="13"/>
        <v xml:space="preserve"> </v>
      </c>
      <c r="Z47" s="5" t="str">
        <f t="shared" si="14"/>
        <v xml:space="preserve"> </v>
      </c>
      <c r="AA47" s="5" t="str">
        <f t="shared" si="15"/>
        <v xml:space="preserve"> </v>
      </c>
      <c r="AB47" s="5" t="str">
        <f t="shared" si="16"/>
        <v xml:space="preserve"> </v>
      </c>
      <c r="AC47">
        <v>38</v>
      </c>
      <c r="AD47" s="5">
        <f t="shared" si="17"/>
        <v>0</v>
      </c>
      <c r="AE47" s="4">
        <f t="shared" si="23"/>
        <v>0.1116324563228242</v>
      </c>
      <c r="AF47" s="4">
        <f t="shared" si="24"/>
        <v>6.3153405008709695E-2</v>
      </c>
      <c r="AG47" s="4">
        <f t="shared" si="32"/>
        <v>6.1049978487598522E-2</v>
      </c>
      <c r="AH47" s="4">
        <f t="shared" si="25"/>
        <v>0.32321327128625982</v>
      </c>
      <c r="AI47" s="4">
        <f t="shared" si="26"/>
        <v>0.24902502254685277</v>
      </c>
      <c r="AJ47" s="7">
        <f t="shared" si="27"/>
        <v>0.69269642917194951</v>
      </c>
      <c r="AK47" s="10">
        <f t="shared" si="18"/>
        <v>300</v>
      </c>
      <c r="AL47" s="10">
        <f t="shared" si="19"/>
        <v>300</v>
      </c>
      <c r="AM47" s="10">
        <f t="shared" si="28"/>
        <v>300</v>
      </c>
      <c r="AN47" s="6">
        <f t="shared" si="29"/>
        <v>300</v>
      </c>
      <c r="AO47" s="1">
        <f t="shared" si="30"/>
        <v>-30</v>
      </c>
      <c r="AQ47" t="s">
        <v>76</v>
      </c>
      <c r="AR47">
        <f>IF($AP$4=1,Konstanter!R30,IF($AP$4=2,Konstanter!R31,IF($AP$4=3,Konstanter!R32,IF($AP$4=4,Konstanter!R33,IF($AP$4=5,Konstanter!R34,IF($AP$4=6,Konstanter!R35,IF($AP$4=7,Konstanter!R36,IF($AP$4=8,Konstanter!R37,IF($AP$4=9,Konstanter!R38,IF($AP$4=10,Konstanter!R39,IF($AP$2="Test",Konstanter!R36," ")))))))))))</f>
        <v>500</v>
      </c>
    </row>
    <row r="48" spans="2:52" x14ac:dyDescent="0.2">
      <c r="B48" s="8">
        <f t="shared" si="31"/>
        <v>43198</v>
      </c>
      <c r="C48">
        <v>39</v>
      </c>
      <c r="D48" s="4">
        <v>5</v>
      </c>
      <c r="E48" s="5">
        <f t="shared" si="33"/>
        <v>5</v>
      </c>
      <c r="F48">
        <v>0</v>
      </c>
      <c r="G48" s="5">
        <f t="shared" si="20"/>
        <v>195</v>
      </c>
      <c r="H48">
        <v>39</v>
      </c>
      <c r="I48" s="5">
        <f t="shared" si="34"/>
        <v>50</v>
      </c>
      <c r="J48" s="5" t="str">
        <f t="shared" si="1"/>
        <v xml:space="preserve"> </v>
      </c>
      <c r="K48" s="5" t="str">
        <f t="shared" si="21"/>
        <v xml:space="preserve"> </v>
      </c>
      <c r="L48" s="5" t="str">
        <f t="shared" si="2"/>
        <v xml:space="preserve"> </v>
      </c>
      <c r="M48" t="str">
        <f t="shared" si="3"/>
        <v>F1</v>
      </c>
      <c r="N48" t="str">
        <f t="shared" si="4"/>
        <v xml:space="preserve"> </v>
      </c>
      <c r="O48" t="str">
        <f t="shared" si="5"/>
        <v xml:space="preserve"> </v>
      </c>
      <c r="P48" t="str">
        <f t="shared" si="6"/>
        <v xml:space="preserve"> </v>
      </c>
      <c r="Q48" t="str">
        <f t="shared" si="7"/>
        <v xml:space="preserve"> </v>
      </c>
      <c r="R48" t="str">
        <f t="shared" si="8"/>
        <v xml:space="preserve"> </v>
      </c>
      <c r="S48">
        <v>39</v>
      </c>
      <c r="T48">
        <f t="shared" si="9"/>
        <v>0.5</v>
      </c>
      <c r="U48" s="2">
        <f t="shared" si="35"/>
        <v>0.71865970234452536</v>
      </c>
      <c r="V48" s="2">
        <f t="shared" si="11"/>
        <v>0.71865970234452536</v>
      </c>
      <c r="W48" s="2">
        <f t="shared" si="22"/>
        <v>0.5</v>
      </c>
      <c r="X48" s="5" t="str">
        <f t="shared" si="12"/>
        <v xml:space="preserve"> </v>
      </c>
      <c r="Y48" s="5" t="str">
        <f t="shared" si="13"/>
        <v xml:space="preserve"> </v>
      </c>
      <c r="Z48" s="5" t="str">
        <f t="shared" si="14"/>
        <v xml:space="preserve"> </v>
      </c>
      <c r="AA48" s="5" t="str">
        <f t="shared" si="15"/>
        <v xml:space="preserve"> </v>
      </c>
      <c r="AB48" s="5" t="str">
        <f t="shared" si="16"/>
        <v xml:space="preserve"> </v>
      </c>
      <c r="AC48">
        <v>39</v>
      </c>
      <c r="AD48" s="5">
        <f t="shared" si="17"/>
        <v>0</v>
      </c>
      <c r="AE48" s="4">
        <f t="shared" si="23"/>
        <v>0.11412224812370281</v>
      </c>
      <c r="AF48" s="4">
        <f t="shared" si="24"/>
        <v>6.368476854503835E-2</v>
      </c>
      <c r="AG48" s="4">
        <f t="shared" si="32"/>
        <v>6.1496369033745224E-2</v>
      </c>
      <c r="AH48" s="4">
        <f t="shared" si="25"/>
        <v>0.33425038068162</v>
      </c>
      <c r="AI48" s="4">
        <f t="shared" si="26"/>
        <v>0.25706511860778714</v>
      </c>
      <c r="AJ48" s="7">
        <f t="shared" si="27"/>
        <v>0.71865970234452536</v>
      </c>
      <c r="AK48" s="10">
        <f t="shared" si="18"/>
        <v>300</v>
      </c>
      <c r="AL48" s="10">
        <f t="shared" si="19"/>
        <v>300</v>
      </c>
      <c r="AM48" s="10">
        <f t="shared" si="28"/>
        <v>300</v>
      </c>
      <c r="AN48" s="6">
        <f t="shared" si="29"/>
        <v>300</v>
      </c>
      <c r="AO48" s="1">
        <f t="shared" si="30"/>
        <v>-30</v>
      </c>
      <c r="AQ48" t="s">
        <v>50</v>
      </c>
      <c r="AR48">
        <f>MIN(AR47,AR44)</f>
        <v>500</v>
      </c>
    </row>
    <row r="49" spans="2:41" x14ac:dyDescent="0.2">
      <c r="B49" s="8">
        <f t="shared" si="31"/>
        <v>43199</v>
      </c>
      <c r="C49">
        <v>40</v>
      </c>
      <c r="D49" s="4">
        <v>5</v>
      </c>
      <c r="E49" s="5">
        <f t="shared" si="33"/>
        <v>5</v>
      </c>
      <c r="F49">
        <v>0</v>
      </c>
      <c r="G49" s="5">
        <f t="shared" si="20"/>
        <v>200</v>
      </c>
      <c r="H49">
        <v>40</v>
      </c>
      <c r="I49" s="5">
        <f t="shared" si="34"/>
        <v>55</v>
      </c>
      <c r="J49" s="5" t="str">
        <f t="shared" si="1"/>
        <v xml:space="preserve"> </v>
      </c>
      <c r="K49" s="5" t="str">
        <f t="shared" si="21"/>
        <v xml:space="preserve"> </v>
      </c>
      <c r="L49" s="5" t="str">
        <f t="shared" si="2"/>
        <v xml:space="preserve"> </v>
      </c>
      <c r="M49" t="str">
        <f t="shared" si="3"/>
        <v>F1</v>
      </c>
      <c r="N49" t="str">
        <f t="shared" si="4"/>
        <v xml:space="preserve"> </v>
      </c>
      <c r="O49" t="str">
        <f t="shared" si="5"/>
        <v xml:space="preserve"> </v>
      </c>
      <c r="P49" t="str">
        <f t="shared" si="6"/>
        <v xml:space="preserve"> </v>
      </c>
      <c r="Q49" t="str">
        <f t="shared" si="7"/>
        <v xml:space="preserve"> </v>
      </c>
      <c r="R49" t="str">
        <f t="shared" si="8"/>
        <v xml:space="preserve"> </v>
      </c>
      <c r="S49">
        <v>40</v>
      </c>
      <c r="T49">
        <f t="shared" si="9"/>
        <v>0.5</v>
      </c>
      <c r="U49" s="2">
        <f t="shared" si="35"/>
        <v>0.74567182458990866</v>
      </c>
      <c r="V49" s="2">
        <f t="shared" si="11"/>
        <v>0.74567182458990866</v>
      </c>
      <c r="W49" s="2">
        <f t="shared" si="22"/>
        <v>0.5</v>
      </c>
      <c r="X49" s="5" t="str">
        <f t="shared" si="12"/>
        <v xml:space="preserve"> </v>
      </c>
      <c r="Y49" s="5" t="str">
        <f t="shared" si="13"/>
        <v xml:space="preserve"> </v>
      </c>
      <c r="Z49" s="5" t="str">
        <f t="shared" si="14"/>
        <v xml:space="preserve"> </v>
      </c>
      <c r="AA49" s="5" t="str">
        <f t="shared" si="15"/>
        <v xml:space="preserve"> </v>
      </c>
      <c r="AB49" s="5" t="str">
        <f t="shared" si="16"/>
        <v xml:space="preserve"> </v>
      </c>
      <c r="AC49">
        <v>40</v>
      </c>
      <c r="AD49" s="5">
        <f t="shared" si="17"/>
        <v>0</v>
      </c>
      <c r="AE49" s="4">
        <f t="shared" si="23"/>
        <v>0.11671262107259306</v>
      </c>
      <c r="AF49" s="4">
        <f t="shared" si="24"/>
        <v>6.4237597793671497E-2</v>
      </c>
      <c r="AG49" s="4">
        <f t="shared" si="32"/>
        <v>6.1960792603206194E-2</v>
      </c>
      <c r="AH49" s="4">
        <f t="shared" si="25"/>
        <v>0.34573336074509109</v>
      </c>
      <c r="AI49" s="4">
        <f t="shared" si="26"/>
        <v>0.26543001375097675</v>
      </c>
      <c r="AJ49" s="7">
        <f t="shared" si="27"/>
        <v>0.74567182458990866</v>
      </c>
      <c r="AK49" s="10">
        <f t="shared" si="18"/>
        <v>300</v>
      </c>
      <c r="AL49" s="10">
        <f t="shared" si="19"/>
        <v>300</v>
      </c>
      <c r="AM49" s="10">
        <f t="shared" si="28"/>
        <v>300</v>
      </c>
      <c r="AN49" s="6">
        <f t="shared" si="29"/>
        <v>300</v>
      </c>
      <c r="AO49" s="1">
        <f t="shared" si="30"/>
        <v>-30</v>
      </c>
    </row>
    <row r="50" spans="2:41" x14ac:dyDescent="0.2">
      <c r="B50" s="8">
        <f t="shared" si="31"/>
        <v>43200</v>
      </c>
      <c r="C50">
        <v>41</v>
      </c>
      <c r="D50" s="4">
        <v>5</v>
      </c>
      <c r="E50" s="5">
        <f t="shared" si="33"/>
        <v>5</v>
      </c>
      <c r="F50">
        <v>0</v>
      </c>
      <c r="G50" s="5">
        <f t="shared" si="20"/>
        <v>205</v>
      </c>
      <c r="H50">
        <v>41</v>
      </c>
      <c r="I50" s="5">
        <f t="shared" si="34"/>
        <v>60</v>
      </c>
      <c r="J50" s="5" t="str">
        <f t="shared" si="1"/>
        <v xml:space="preserve"> </v>
      </c>
      <c r="K50" s="5" t="str">
        <f t="shared" si="21"/>
        <v xml:space="preserve"> </v>
      </c>
      <c r="L50" s="5" t="str">
        <f t="shared" si="2"/>
        <v xml:space="preserve"> </v>
      </c>
      <c r="M50" t="str">
        <f t="shared" si="3"/>
        <v>F1</v>
      </c>
      <c r="N50" t="str">
        <f t="shared" si="4"/>
        <v xml:space="preserve"> </v>
      </c>
      <c r="O50" t="str">
        <f t="shared" si="5"/>
        <v xml:space="preserve"> </v>
      </c>
      <c r="P50" t="str">
        <f t="shared" si="6"/>
        <v xml:space="preserve"> </v>
      </c>
      <c r="Q50" t="str">
        <f t="shared" si="7"/>
        <v xml:space="preserve"> </v>
      </c>
      <c r="R50" t="str">
        <f>IF(AND(I50&gt;=$BC$27,I49&lt;$BC$27),"tLag1",IF(AND(I50&gt;=$BC$28,I49&lt;$BC$28),"tLag2",IF(AND(I50&gt;=$BC$29,I49&lt;$BC$29),"tLag3",IF(AND(I50&gt;=$BC$30,I49&lt;$BC$30),"tLag4",IF(AND(I50&gt;=$BC$31,I49&lt;$BC$31),"tLag5", " ")))))</f>
        <v xml:space="preserve"> </v>
      </c>
      <c r="S50">
        <v>41</v>
      </c>
      <c r="T50">
        <f t="shared" si="9"/>
        <v>0.5</v>
      </c>
      <c r="U50" s="2">
        <f t="shared" si="35"/>
        <v>0.77377516669741497</v>
      </c>
      <c r="V50" s="2">
        <f t="shared" si="11"/>
        <v>0.77377516669741497</v>
      </c>
      <c r="W50" s="2">
        <f t="shared" si="22"/>
        <v>0.5</v>
      </c>
      <c r="X50" s="5" t="str">
        <f t="shared" si="12"/>
        <v xml:space="preserve"> </v>
      </c>
      <c r="Y50" s="5" t="str">
        <f t="shared" si="13"/>
        <v xml:space="preserve"> </v>
      </c>
      <c r="Z50" s="5" t="str">
        <f t="shared" si="14"/>
        <v xml:space="preserve"> </v>
      </c>
      <c r="AA50" s="5" t="str">
        <f t="shared" si="15"/>
        <v xml:space="preserve"> </v>
      </c>
      <c r="AB50" s="5" t="str">
        <f t="shared" si="16"/>
        <v xml:space="preserve"> </v>
      </c>
      <c r="AC50">
        <v>41</v>
      </c>
      <c r="AD50" s="5">
        <f t="shared" si="17"/>
        <v>0</v>
      </c>
      <c r="AE50" s="4">
        <f t="shared" si="23"/>
        <v>0.11940763838768514</v>
      </c>
      <c r="AF50" s="4">
        <f t="shared" si="24"/>
        <v>6.481275991385721E-2</v>
      </c>
      <c r="AG50" s="4">
        <f t="shared" si="32"/>
        <v>6.2443977683474372E-2</v>
      </c>
      <c r="AH50" s="4">
        <f t="shared" si="25"/>
        <v>0.35768022349825945</v>
      </c>
      <c r="AI50" s="4">
        <f t="shared" si="26"/>
        <v>0.27413282901913483</v>
      </c>
      <c r="AJ50" s="7">
        <f t="shared" si="27"/>
        <v>0.77377516669741497</v>
      </c>
      <c r="AK50" s="10">
        <f t="shared" si="18"/>
        <v>300</v>
      </c>
      <c r="AL50" s="10">
        <f t="shared" si="19"/>
        <v>300</v>
      </c>
      <c r="AM50" s="10">
        <f t="shared" si="28"/>
        <v>300</v>
      </c>
      <c r="AN50" s="6">
        <f t="shared" si="29"/>
        <v>300</v>
      </c>
      <c r="AO50" s="1">
        <f t="shared" si="30"/>
        <v>-30</v>
      </c>
    </row>
    <row r="51" spans="2:41" x14ac:dyDescent="0.2">
      <c r="B51" s="8">
        <f t="shared" si="31"/>
        <v>43201</v>
      </c>
      <c r="C51">
        <v>42</v>
      </c>
      <c r="D51" s="4">
        <v>5</v>
      </c>
      <c r="E51" s="5">
        <f t="shared" si="33"/>
        <v>5</v>
      </c>
      <c r="F51">
        <v>0</v>
      </c>
      <c r="G51" s="5">
        <f t="shared" si="20"/>
        <v>210</v>
      </c>
      <c r="H51">
        <v>42</v>
      </c>
      <c r="I51" s="5">
        <f t="shared" si="34"/>
        <v>65</v>
      </c>
      <c r="J51" s="5" t="str">
        <f t="shared" si="1"/>
        <v xml:space="preserve"> </v>
      </c>
      <c r="K51" s="5" t="str">
        <f t="shared" si="21"/>
        <v xml:space="preserve"> </v>
      </c>
      <c r="L51" s="5" t="str">
        <f t="shared" si="2"/>
        <v xml:space="preserve"> </v>
      </c>
      <c r="M51" t="str">
        <f t="shared" si="3"/>
        <v>F1</v>
      </c>
      <c r="N51" t="str">
        <f t="shared" si="4"/>
        <v xml:space="preserve"> </v>
      </c>
      <c r="O51" t="str">
        <f t="shared" si="5"/>
        <v xml:space="preserve"> </v>
      </c>
      <c r="P51" t="str">
        <f t="shared" si="6"/>
        <v xml:space="preserve"> </v>
      </c>
      <c r="Q51" t="str">
        <f t="shared" si="7"/>
        <v xml:space="preserve"> </v>
      </c>
      <c r="R51" t="str">
        <f t="shared" si="8"/>
        <v xml:space="preserve"> </v>
      </c>
      <c r="S51">
        <v>42</v>
      </c>
      <c r="T51">
        <f t="shared" si="9"/>
        <v>0.5</v>
      </c>
      <c r="U51" s="2">
        <f t="shared" si="35"/>
        <v>0.80301381112664028</v>
      </c>
      <c r="V51" s="2">
        <f t="shared" si="11"/>
        <v>0.80301381112664028</v>
      </c>
      <c r="W51" s="2">
        <f t="shared" si="22"/>
        <v>0.5</v>
      </c>
      <c r="X51" s="5" t="str">
        <f t="shared" si="12"/>
        <v xml:space="preserve"> </v>
      </c>
      <c r="Y51" s="5" t="str">
        <f t="shared" si="13"/>
        <v xml:space="preserve"> </v>
      </c>
      <c r="Z51" s="5" t="str">
        <f t="shared" si="14"/>
        <v xml:space="preserve"> </v>
      </c>
      <c r="AA51" s="5" t="str">
        <f t="shared" si="15"/>
        <v xml:space="preserve"> </v>
      </c>
      <c r="AB51" s="5" t="str">
        <f t="shared" si="16"/>
        <v xml:space="preserve"> </v>
      </c>
      <c r="AC51">
        <v>42</v>
      </c>
      <c r="AD51" s="5">
        <f t="shared" si="17"/>
        <v>0</v>
      </c>
      <c r="AE51" s="4">
        <f t="shared" si="23"/>
        <v>0.12221152743067332</v>
      </c>
      <c r="AF51" s="4">
        <f t="shared" si="24"/>
        <v>6.5411157095834338E-2</v>
      </c>
      <c r="AG51" s="4">
        <f t="shared" si="32"/>
        <v>6.2946682191053094E-2</v>
      </c>
      <c r="AH51" s="4">
        <f t="shared" si="25"/>
        <v>0.37010970860178904</v>
      </c>
      <c r="AI51" s="4">
        <f t="shared" si="26"/>
        <v>0.28318721551115805</v>
      </c>
      <c r="AJ51" s="7">
        <f t="shared" si="27"/>
        <v>0.80301381112664028</v>
      </c>
      <c r="AK51" s="10">
        <f t="shared" si="18"/>
        <v>300</v>
      </c>
      <c r="AL51" s="10">
        <f t="shared" si="19"/>
        <v>300</v>
      </c>
      <c r="AM51" s="10">
        <f t="shared" si="28"/>
        <v>300</v>
      </c>
      <c r="AN51" s="6">
        <f t="shared" si="29"/>
        <v>300</v>
      </c>
      <c r="AO51" s="1">
        <f t="shared" si="30"/>
        <v>-30</v>
      </c>
    </row>
    <row r="52" spans="2:41" x14ac:dyDescent="0.2">
      <c r="B52" s="8">
        <f t="shared" si="31"/>
        <v>43202</v>
      </c>
      <c r="C52">
        <v>43</v>
      </c>
      <c r="D52" s="4">
        <v>5</v>
      </c>
      <c r="E52" s="5">
        <f t="shared" si="33"/>
        <v>5</v>
      </c>
      <c r="F52">
        <v>0</v>
      </c>
      <c r="G52" s="5">
        <f t="shared" si="20"/>
        <v>215</v>
      </c>
      <c r="H52">
        <v>43</v>
      </c>
      <c r="I52" s="5">
        <f t="shared" si="34"/>
        <v>70</v>
      </c>
      <c r="J52" s="5" t="str">
        <f t="shared" si="1"/>
        <v xml:space="preserve"> </v>
      </c>
      <c r="K52" s="5" t="str">
        <f t="shared" si="21"/>
        <v xml:space="preserve"> </v>
      </c>
      <c r="L52" s="5" t="str">
        <f t="shared" si="2"/>
        <v xml:space="preserve"> </v>
      </c>
      <c r="M52" t="str">
        <f t="shared" si="3"/>
        <v>F1</v>
      </c>
      <c r="N52" t="str">
        <f t="shared" si="4"/>
        <v xml:space="preserve"> </v>
      </c>
      <c r="O52" t="str">
        <f t="shared" si="5"/>
        <v xml:space="preserve"> </v>
      </c>
      <c r="P52" t="str">
        <f t="shared" si="6"/>
        <v xml:space="preserve"> </v>
      </c>
      <c r="Q52" t="str">
        <f t="shared" si="7"/>
        <v xml:space="preserve"> </v>
      </c>
      <c r="R52" t="str">
        <f t="shared" si="8"/>
        <v xml:space="preserve"> </v>
      </c>
      <c r="S52">
        <v>43</v>
      </c>
      <c r="T52">
        <f t="shared" si="9"/>
        <v>0.5</v>
      </c>
      <c r="U52" s="2">
        <f t="shared" si="35"/>
        <v>0.83343362115451369</v>
      </c>
      <c r="V52" s="2">
        <f t="shared" si="11"/>
        <v>0.83343362115451369</v>
      </c>
      <c r="W52" s="2">
        <f t="shared" si="22"/>
        <v>0.5</v>
      </c>
      <c r="X52" s="5" t="str">
        <f t="shared" si="12"/>
        <v xml:space="preserve"> </v>
      </c>
      <c r="Y52" s="5" t="str">
        <f t="shared" si="13"/>
        <v xml:space="preserve"> </v>
      </c>
      <c r="Z52" s="5" t="str">
        <f t="shared" si="14"/>
        <v xml:space="preserve"> </v>
      </c>
      <c r="AA52" s="5" t="str">
        <f t="shared" si="15"/>
        <v xml:space="preserve"> </v>
      </c>
      <c r="AB52" s="5" t="str">
        <f t="shared" si="16"/>
        <v xml:space="preserve"> </v>
      </c>
      <c r="AC52">
        <v>43</v>
      </c>
      <c r="AD52" s="5">
        <f t="shared" si="17"/>
        <v>0</v>
      </c>
      <c r="AE52" s="4">
        <f t="shared" si="23"/>
        <v>0.12512868633772845</v>
      </c>
      <c r="AF52" s="4">
        <f t="shared" si="24"/>
        <v>6.6033727975993384E-2</v>
      </c>
      <c r="AG52" s="4">
        <f t="shared" si="32"/>
        <v>6.3469694660311604E-2</v>
      </c>
      <c r="AH52" s="4">
        <f t="shared" si="25"/>
        <v>0.38304131275015807</v>
      </c>
      <c r="AI52" s="4">
        <f t="shared" si="26"/>
        <v>0.2926073757950246</v>
      </c>
      <c r="AJ52" s="7">
        <f t="shared" si="27"/>
        <v>0.83343362115451369</v>
      </c>
      <c r="AK52" s="10">
        <f t="shared" si="18"/>
        <v>300</v>
      </c>
      <c r="AL52" s="10">
        <f t="shared" si="19"/>
        <v>300</v>
      </c>
      <c r="AM52" s="10">
        <f t="shared" si="28"/>
        <v>300</v>
      </c>
      <c r="AN52" s="6">
        <f t="shared" si="29"/>
        <v>300</v>
      </c>
      <c r="AO52" s="1">
        <f t="shared" si="30"/>
        <v>-30</v>
      </c>
    </row>
    <row r="53" spans="2:41" x14ac:dyDescent="0.2">
      <c r="B53" s="8">
        <f t="shared" si="31"/>
        <v>43203</v>
      </c>
      <c r="C53">
        <v>44</v>
      </c>
      <c r="D53" s="4">
        <v>5</v>
      </c>
      <c r="E53" s="5">
        <f t="shared" si="33"/>
        <v>5</v>
      </c>
      <c r="F53">
        <v>0</v>
      </c>
      <c r="G53" s="5">
        <f t="shared" si="20"/>
        <v>220</v>
      </c>
      <c r="H53">
        <v>44</v>
      </c>
      <c r="I53" s="5">
        <f t="shared" si="34"/>
        <v>75</v>
      </c>
      <c r="J53" s="5" t="str">
        <f t="shared" si="1"/>
        <v xml:space="preserve"> </v>
      </c>
      <c r="K53" s="5" t="str">
        <f t="shared" si="21"/>
        <v xml:space="preserve"> </v>
      </c>
      <c r="L53" s="5" t="str">
        <f t="shared" si="2"/>
        <v xml:space="preserve"> </v>
      </c>
      <c r="M53" t="str">
        <f t="shared" si="3"/>
        <v>F1</v>
      </c>
      <c r="N53" t="str">
        <f t="shared" si="4"/>
        <v xml:space="preserve"> </v>
      </c>
      <c r="O53" t="str">
        <f t="shared" si="5"/>
        <v xml:space="preserve"> </v>
      </c>
      <c r="P53" t="str">
        <f t="shared" si="6"/>
        <v xml:space="preserve"> </v>
      </c>
      <c r="Q53" t="str">
        <f t="shared" si="7"/>
        <v xml:space="preserve"> </v>
      </c>
      <c r="R53" t="str">
        <f t="shared" si="8"/>
        <v xml:space="preserve"> </v>
      </c>
      <c r="S53">
        <v>44</v>
      </c>
      <c r="T53">
        <f t="shared" si="9"/>
        <v>0.5</v>
      </c>
      <c r="U53" s="2">
        <f t="shared" si="35"/>
        <v>0.86508231281571002</v>
      </c>
      <c r="V53" s="2">
        <f t="shared" si="11"/>
        <v>0.86508231281571002</v>
      </c>
      <c r="W53" s="2">
        <f t="shared" si="22"/>
        <v>0.5</v>
      </c>
      <c r="X53" s="5" t="str">
        <f t="shared" si="12"/>
        <v xml:space="preserve"> </v>
      </c>
      <c r="Y53" s="5" t="str">
        <f t="shared" si="13"/>
        <v xml:space="preserve"> </v>
      </c>
      <c r="Z53" s="5" t="str">
        <f t="shared" si="14"/>
        <v xml:space="preserve"> </v>
      </c>
      <c r="AA53" s="5" t="str">
        <f t="shared" si="15"/>
        <v xml:space="preserve"> </v>
      </c>
      <c r="AB53" s="5" t="str">
        <f t="shared" si="16"/>
        <v xml:space="preserve"> </v>
      </c>
      <c r="AC53">
        <v>44</v>
      </c>
      <c r="AD53" s="5">
        <f t="shared" si="17"/>
        <v>0</v>
      </c>
      <c r="AE53" s="4">
        <f t="shared" si="23"/>
        <v>0.12816369091834567</v>
      </c>
      <c r="AF53" s="4">
        <f t="shared" si="24"/>
        <v>6.6681449109206758E-2</v>
      </c>
      <c r="AG53" s="4">
        <f t="shared" si="32"/>
        <v>6.4013835480367876E-2</v>
      </c>
      <c r="AH53" s="4">
        <f t="shared" si="25"/>
        <v>0.39649532025386569</v>
      </c>
      <c r="AI53" s="4">
        <f t="shared" si="26"/>
        <v>0.30240808618571935</v>
      </c>
      <c r="AJ53" s="7">
        <f t="shared" si="27"/>
        <v>0.86508231281571002</v>
      </c>
      <c r="AK53" s="10">
        <f t="shared" si="18"/>
        <v>300</v>
      </c>
      <c r="AL53" s="10">
        <f t="shared" si="19"/>
        <v>300</v>
      </c>
      <c r="AM53" s="10">
        <f t="shared" si="28"/>
        <v>300</v>
      </c>
      <c r="AN53" s="6">
        <f t="shared" si="29"/>
        <v>300</v>
      </c>
      <c r="AO53" s="1">
        <f t="shared" si="30"/>
        <v>-30</v>
      </c>
    </row>
    <row r="54" spans="2:41" x14ac:dyDescent="0.2">
      <c r="B54" s="8">
        <f t="shared" si="31"/>
        <v>43204</v>
      </c>
      <c r="C54">
        <v>45</v>
      </c>
      <c r="D54" s="4">
        <v>5</v>
      </c>
      <c r="E54" s="5">
        <f t="shared" si="33"/>
        <v>5</v>
      </c>
      <c r="F54">
        <v>0</v>
      </c>
      <c r="G54" s="5">
        <f t="shared" si="20"/>
        <v>225</v>
      </c>
      <c r="H54">
        <v>45</v>
      </c>
      <c r="I54" s="5">
        <f t="shared" si="34"/>
        <v>80</v>
      </c>
      <c r="J54" s="5" t="str">
        <f t="shared" si="1"/>
        <v xml:space="preserve"> </v>
      </c>
      <c r="K54" s="5" t="str">
        <f t="shared" si="21"/>
        <v xml:space="preserve"> </v>
      </c>
      <c r="L54" s="5" t="str">
        <f t="shared" si="2"/>
        <v xml:space="preserve"> </v>
      </c>
      <c r="M54" t="str">
        <f t="shared" si="3"/>
        <v>F1</v>
      </c>
      <c r="N54" t="str">
        <f t="shared" si="4"/>
        <v xml:space="preserve"> </v>
      </c>
      <c r="O54" t="str">
        <f t="shared" si="5"/>
        <v xml:space="preserve"> </v>
      </c>
      <c r="P54" t="str">
        <f t="shared" si="6"/>
        <v xml:space="preserve"> </v>
      </c>
      <c r="Q54" t="str">
        <f t="shared" si="7"/>
        <v xml:space="preserve"> </v>
      </c>
      <c r="R54" t="str">
        <f t="shared" si="8"/>
        <v xml:space="preserve"> </v>
      </c>
      <c r="S54">
        <v>45</v>
      </c>
      <c r="T54">
        <f t="shared" si="9"/>
        <v>0.5</v>
      </c>
      <c r="U54" s="2">
        <f t="shared" si="35"/>
        <v>0.89800952974926973</v>
      </c>
      <c r="V54" s="2">
        <f t="shared" si="11"/>
        <v>0.89800952974926973</v>
      </c>
      <c r="W54" s="2">
        <f t="shared" si="22"/>
        <v>0.5</v>
      </c>
      <c r="X54" s="5" t="str">
        <f t="shared" si="12"/>
        <v xml:space="preserve"> </v>
      </c>
      <c r="Y54" s="5" t="str">
        <f t="shared" si="13"/>
        <v xml:space="preserve"> </v>
      </c>
      <c r="Z54" s="5" t="str">
        <f t="shared" si="14"/>
        <v xml:space="preserve"> </v>
      </c>
      <c r="AA54" s="5" t="str">
        <f t="shared" si="15"/>
        <v xml:space="preserve"> </v>
      </c>
      <c r="AB54" s="5" t="str">
        <f t="shared" si="16"/>
        <v xml:space="preserve"> </v>
      </c>
      <c r="AC54">
        <v>45</v>
      </c>
      <c r="AD54" s="5">
        <f t="shared" si="17"/>
        <v>0</v>
      </c>
      <c r="AE54" s="4">
        <f t="shared" si="23"/>
        <v>0.13132130183288659</v>
      </c>
      <c r="AF54" s="4">
        <f t="shared" si="24"/>
        <v>6.7355336500637852E-2</v>
      </c>
      <c r="AG54" s="4">
        <f t="shared" si="32"/>
        <v>6.4579958181938069E-2</v>
      </c>
      <c r="AH54" s="4">
        <f t="shared" si="25"/>
        <v>0.41049283485708343</v>
      </c>
      <c r="AI54" s="4">
        <f t="shared" si="26"/>
        <v>0.31260471992312816</v>
      </c>
      <c r="AJ54" s="7">
        <f t="shared" si="27"/>
        <v>0.89800952974926973</v>
      </c>
      <c r="AK54" s="10">
        <f t="shared" si="18"/>
        <v>300</v>
      </c>
      <c r="AL54" s="10">
        <f t="shared" si="19"/>
        <v>300</v>
      </c>
      <c r="AM54" s="10">
        <f t="shared" si="28"/>
        <v>300</v>
      </c>
      <c r="AN54" s="6">
        <f t="shared" si="29"/>
        <v>300</v>
      </c>
      <c r="AO54" s="1">
        <f t="shared" si="30"/>
        <v>-30</v>
      </c>
    </row>
    <row r="55" spans="2:41" x14ac:dyDescent="0.2">
      <c r="B55" s="8">
        <f t="shared" si="31"/>
        <v>43205</v>
      </c>
      <c r="C55">
        <v>46</v>
      </c>
      <c r="D55" s="4">
        <v>5</v>
      </c>
      <c r="E55" s="5">
        <f>IF(D55&gt;0,D55,0)</f>
        <v>5</v>
      </c>
      <c r="F55">
        <v>0</v>
      </c>
      <c r="G55" s="5">
        <f t="shared" si="20"/>
        <v>230</v>
      </c>
      <c r="H55">
        <v>46</v>
      </c>
      <c r="I55" s="5">
        <f t="shared" si="34"/>
        <v>85</v>
      </c>
      <c r="J55" s="5" t="str">
        <f t="shared" si="1"/>
        <v xml:space="preserve"> </v>
      </c>
      <c r="K55" s="5" t="str">
        <f t="shared" si="21"/>
        <v xml:space="preserve"> </v>
      </c>
      <c r="L55" s="5" t="str">
        <f t="shared" si="2"/>
        <v xml:space="preserve"> </v>
      </c>
      <c r="M55" t="str">
        <f t="shared" si="3"/>
        <v>F1</v>
      </c>
      <c r="N55" t="str">
        <f t="shared" si="4"/>
        <v xml:space="preserve"> </v>
      </c>
      <c r="O55" t="str">
        <f t="shared" si="5"/>
        <v xml:space="preserve"> </v>
      </c>
      <c r="P55" t="str">
        <f t="shared" si="6"/>
        <v xml:space="preserve"> </v>
      </c>
      <c r="Q55" t="str">
        <f t="shared" si="7"/>
        <v xml:space="preserve"> </v>
      </c>
      <c r="R55" t="str">
        <f t="shared" si="8"/>
        <v xml:space="preserve"> </v>
      </c>
      <c r="S55">
        <v>46</v>
      </c>
      <c r="T55">
        <f t="shared" si="9"/>
        <v>0.5</v>
      </c>
      <c r="U55" s="2">
        <f t="shared" si="35"/>
        <v>0.93226692106883058</v>
      </c>
      <c r="V55" s="2">
        <f t="shared" si="11"/>
        <v>0.93226692106883058</v>
      </c>
      <c r="W55" s="2">
        <f t="shared" si="22"/>
        <v>0.5</v>
      </c>
      <c r="X55" s="5" t="str">
        <f t="shared" si="12"/>
        <v xml:space="preserve"> </v>
      </c>
      <c r="Y55" s="5" t="str">
        <f t="shared" si="13"/>
        <v xml:space="preserve"> </v>
      </c>
      <c r="Z55" s="5" t="str">
        <f t="shared" si="14"/>
        <v xml:space="preserve"> </v>
      </c>
      <c r="AA55" s="5" t="str">
        <f t="shared" si="15"/>
        <v xml:space="preserve"> </v>
      </c>
      <c r="AB55" s="5" t="str">
        <f t="shared" si="16"/>
        <v xml:space="preserve"> </v>
      </c>
      <c r="AC55">
        <v>46</v>
      </c>
      <c r="AD55" s="5">
        <f t="shared" si="17"/>
        <v>0</v>
      </c>
      <c r="AE55" s="4">
        <f t="shared" si="23"/>
        <v>0.13460647206007609</v>
      </c>
      <c r="AF55" s="4">
        <f t="shared" si="24"/>
        <v>6.8056447199430159E-2</v>
      </c>
      <c r="AG55" s="4">
        <f t="shared" si="32"/>
        <v>6.5168950776171242E-2</v>
      </c>
      <c r="AH55" s="4">
        <f t="shared" si="25"/>
        <v>0.42505581284065425</v>
      </c>
      <c r="AI55" s="4">
        <f t="shared" si="26"/>
        <v>0.32321327128625982</v>
      </c>
      <c r="AJ55" s="7">
        <f t="shared" si="27"/>
        <v>0.93226692106883058</v>
      </c>
      <c r="AK55" s="10">
        <f t="shared" si="18"/>
        <v>300</v>
      </c>
      <c r="AL55" s="10">
        <f t="shared" si="19"/>
        <v>300</v>
      </c>
      <c r="AM55" s="10">
        <f t="shared" si="28"/>
        <v>300</v>
      </c>
      <c r="AN55" s="6">
        <f t="shared" si="29"/>
        <v>300</v>
      </c>
      <c r="AO55" s="1">
        <f t="shared" si="30"/>
        <v>-30</v>
      </c>
    </row>
    <row r="56" spans="2:41" x14ac:dyDescent="0.2">
      <c r="B56" s="8">
        <f t="shared" si="31"/>
        <v>43206</v>
      </c>
      <c r="C56">
        <v>47</v>
      </c>
      <c r="D56" s="4">
        <v>5</v>
      </c>
      <c r="E56" s="5">
        <f t="shared" si="33"/>
        <v>5</v>
      </c>
      <c r="F56">
        <v>0</v>
      </c>
      <c r="G56" s="5">
        <f t="shared" si="20"/>
        <v>235</v>
      </c>
      <c r="H56">
        <v>47</v>
      </c>
      <c r="I56" s="5">
        <f t="shared" si="34"/>
        <v>90</v>
      </c>
      <c r="J56" s="5" t="str">
        <f t="shared" si="1"/>
        <v xml:space="preserve"> </v>
      </c>
      <c r="K56" s="5" t="str">
        <f t="shared" si="21"/>
        <v xml:space="preserve"> </v>
      </c>
      <c r="L56" s="5" t="str">
        <f t="shared" si="2"/>
        <v xml:space="preserve"> </v>
      </c>
      <c r="M56" t="str">
        <f t="shared" si="3"/>
        <v>F1</v>
      </c>
      <c r="N56" t="str">
        <f t="shared" si="4"/>
        <v xml:space="preserve"> </v>
      </c>
      <c r="O56" t="str">
        <f t="shared" si="5"/>
        <v xml:space="preserve"> </v>
      </c>
      <c r="P56" t="str">
        <f t="shared" si="6"/>
        <v xml:space="preserve"> </v>
      </c>
      <c r="Q56" t="str">
        <f t="shared" si="7"/>
        <v xml:space="preserve"> </v>
      </c>
      <c r="R56" t="str">
        <f t="shared" si="8"/>
        <v xml:space="preserve"> </v>
      </c>
      <c r="S56">
        <v>47</v>
      </c>
      <c r="T56">
        <f t="shared" si="9"/>
        <v>0.5</v>
      </c>
      <c r="U56" s="2">
        <f t="shared" si="35"/>
        <v>0.96790822237861074</v>
      </c>
      <c r="V56" s="2">
        <f t="shared" si="11"/>
        <v>0.96790822237861074</v>
      </c>
      <c r="W56" s="2">
        <f t="shared" si="22"/>
        <v>0.5</v>
      </c>
      <c r="X56" s="5" t="str">
        <f t="shared" si="12"/>
        <v xml:space="preserve"> </v>
      </c>
      <c r="Y56" s="5" t="str">
        <f t="shared" si="13"/>
        <v xml:space="preserve"> </v>
      </c>
      <c r="Z56" s="5" t="str">
        <f t="shared" si="14"/>
        <v xml:space="preserve"> </v>
      </c>
      <c r="AA56" s="5" t="str">
        <f t="shared" si="15"/>
        <v xml:space="preserve"> </v>
      </c>
      <c r="AB56" s="5" t="str">
        <f t="shared" si="16"/>
        <v xml:space="preserve"> </v>
      </c>
      <c r="AC56">
        <v>47</v>
      </c>
      <c r="AD56" s="5">
        <f t="shared" si="17"/>
        <v>0</v>
      </c>
      <c r="AE56" s="4">
        <f t="shared" si="23"/>
        <v>0.13802435466616719</v>
      </c>
      <c r="AF56" s="4">
        <f t="shared" si="24"/>
        <v>6.8785880956778067E-2</v>
      </c>
      <c r="AG56" s="4">
        <f t="shared" si="32"/>
        <v>6.5781737147569797E-2</v>
      </c>
      <c r="AH56" s="4">
        <f t="shared" si="25"/>
        <v>0.44020709746236958</v>
      </c>
      <c r="AI56" s="4">
        <f t="shared" si="26"/>
        <v>0.33425038068162</v>
      </c>
      <c r="AJ56" s="7">
        <f t="shared" si="27"/>
        <v>0.96790822237861074</v>
      </c>
      <c r="AK56" s="10">
        <f t="shared" si="18"/>
        <v>300</v>
      </c>
      <c r="AL56" s="10">
        <f t="shared" si="19"/>
        <v>300</v>
      </c>
      <c r="AM56" s="10">
        <f t="shared" si="28"/>
        <v>300</v>
      </c>
      <c r="AN56" s="6">
        <f t="shared" si="29"/>
        <v>300</v>
      </c>
      <c r="AO56" s="1">
        <f t="shared" si="30"/>
        <v>-30</v>
      </c>
    </row>
    <row r="57" spans="2:41" x14ac:dyDescent="0.2">
      <c r="B57" s="8">
        <f t="shared" si="31"/>
        <v>43207</v>
      </c>
      <c r="C57">
        <v>48</v>
      </c>
      <c r="D57" s="4">
        <v>5</v>
      </c>
      <c r="E57" s="5">
        <f t="shared" si="33"/>
        <v>5</v>
      </c>
      <c r="F57">
        <v>0</v>
      </c>
      <c r="G57" s="5">
        <f t="shared" si="20"/>
        <v>240</v>
      </c>
      <c r="H57">
        <v>48</v>
      </c>
      <c r="I57" s="5">
        <f t="shared" si="34"/>
        <v>95</v>
      </c>
      <c r="J57" s="5" t="str">
        <f t="shared" si="1"/>
        <v>C4</v>
      </c>
      <c r="K57" s="5">
        <f t="shared" si="21"/>
        <v>4</v>
      </c>
      <c r="L57" s="5">
        <f t="shared" si="2"/>
        <v>48</v>
      </c>
      <c r="M57" t="str">
        <f t="shared" si="3"/>
        <v>F1</v>
      </c>
      <c r="N57" t="str">
        <f t="shared" si="4"/>
        <v xml:space="preserve"> </v>
      </c>
      <c r="O57" t="str">
        <f t="shared" si="5"/>
        <v xml:space="preserve"> </v>
      </c>
      <c r="P57" t="str">
        <f t="shared" si="6"/>
        <v xml:space="preserve"> </v>
      </c>
      <c r="Q57" t="str">
        <f t="shared" si="7"/>
        <v xml:space="preserve"> </v>
      </c>
      <c r="R57" t="str">
        <f t="shared" si="8"/>
        <v xml:space="preserve"> </v>
      </c>
      <c r="S57">
        <v>48</v>
      </c>
      <c r="T57">
        <f t="shared" si="9"/>
        <v>0.5</v>
      </c>
      <c r="U57" s="2">
        <f t="shared" si="35"/>
        <v>1.0049893400622336</v>
      </c>
      <c r="V57" s="2">
        <f t="shared" si="11"/>
        <v>1.0049893400622336</v>
      </c>
      <c r="W57" s="2">
        <f t="shared" si="22"/>
        <v>0.5</v>
      </c>
      <c r="X57" s="5" t="str">
        <f t="shared" si="12"/>
        <v xml:space="preserve"> </v>
      </c>
      <c r="Y57" s="5" t="str">
        <f t="shared" si="13"/>
        <v xml:space="preserve"> </v>
      </c>
      <c r="Z57" s="5" t="str">
        <f t="shared" si="14"/>
        <v xml:space="preserve"> </v>
      </c>
      <c r="AA57" s="5">
        <f t="shared" si="15"/>
        <v>13</v>
      </c>
      <c r="AB57" s="5" t="str">
        <f t="shared" si="16"/>
        <v xml:space="preserve"> </v>
      </c>
      <c r="AC57">
        <v>48</v>
      </c>
      <c r="AD57" s="5">
        <f t="shared" si="17"/>
        <v>13</v>
      </c>
      <c r="AE57" s="4">
        <f t="shared" si="23"/>
        <v>0.14158031088795903</v>
      </c>
      <c r="AF57" s="4">
        <f t="shared" si="24"/>
        <v>6.9544781950979517E-2</v>
      </c>
      <c r="AG57" s="4">
        <f t="shared" si="32"/>
        <v>6.6419278503180024E-2</v>
      </c>
      <c r="AH57" s="4">
        <f t="shared" si="25"/>
        <v>0.45597045478854337</v>
      </c>
      <c r="AI57" s="4">
        <f t="shared" si="26"/>
        <v>0.34573336074509109</v>
      </c>
      <c r="AJ57" s="7">
        <f t="shared" si="27"/>
        <v>1.0049893400622336</v>
      </c>
      <c r="AK57" s="10">
        <f t="shared" si="18"/>
        <v>300</v>
      </c>
      <c r="AL57" s="10">
        <f t="shared" si="19"/>
        <v>300</v>
      </c>
      <c r="AM57" s="10">
        <f t="shared" si="28"/>
        <v>300</v>
      </c>
      <c r="AN57" s="6">
        <f t="shared" si="29"/>
        <v>300</v>
      </c>
      <c r="AO57" s="1">
        <f t="shared" si="30"/>
        <v>-30</v>
      </c>
    </row>
    <row r="58" spans="2:41" x14ac:dyDescent="0.2">
      <c r="B58" s="8">
        <f t="shared" si="31"/>
        <v>43208</v>
      </c>
      <c r="C58">
        <v>49</v>
      </c>
      <c r="D58" s="4">
        <v>5</v>
      </c>
      <c r="E58" s="5">
        <f t="shared" si="33"/>
        <v>5</v>
      </c>
      <c r="F58">
        <v>0</v>
      </c>
      <c r="G58" s="5">
        <f t="shared" si="20"/>
        <v>245</v>
      </c>
      <c r="H58">
        <v>49</v>
      </c>
      <c r="I58" s="5">
        <f t="shared" si="34"/>
        <v>100</v>
      </c>
      <c r="J58" s="5" t="str">
        <f t="shared" si="1"/>
        <v xml:space="preserve"> </v>
      </c>
      <c r="K58" s="5" t="str">
        <f t="shared" si="21"/>
        <v xml:space="preserve"> </v>
      </c>
      <c r="L58" s="5" t="str">
        <f t="shared" si="2"/>
        <v xml:space="preserve"> </v>
      </c>
      <c r="M58" t="str">
        <f t="shared" si="3"/>
        <v>F1</v>
      </c>
      <c r="N58" t="str">
        <f t="shared" si="4"/>
        <v xml:space="preserve"> </v>
      </c>
      <c r="O58" t="str">
        <f t="shared" si="5"/>
        <v xml:space="preserve"> </v>
      </c>
      <c r="P58" t="str">
        <f t="shared" si="6"/>
        <v xml:space="preserve"> </v>
      </c>
      <c r="Q58" t="str">
        <f t="shared" si="7"/>
        <v xml:space="preserve"> </v>
      </c>
      <c r="R58" t="str">
        <f t="shared" si="8"/>
        <v xml:space="preserve"> </v>
      </c>
      <c r="S58">
        <v>49</v>
      </c>
      <c r="T58">
        <f t="shared" si="9"/>
        <v>0.5</v>
      </c>
      <c r="U58" s="2">
        <f t="shared" si="35"/>
        <v>1.0435684389765982</v>
      </c>
      <c r="V58" s="2">
        <f t="shared" si="11"/>
        <v>1.0435684389765982</v>
      </c>
      <c r="W58" s="2">
        <f t="shared" si="22"/>
        <v>0.5</v>
      </c>
      <c r="X58" s="5" t="str">
        <f t="shared" si="12"/>
        <v xml:space="preserve"> </v>
      </c>
      <c r="Y58" s="5" t="str">
        <f t="shared" si="13"/>
        <v xml:space="preserve"> </v>
      </c>
      <c r="Z58" s="5" t="str">
        <f t="shared" si="14"/>
        <v xml:space="preserve"> </v>
      </c>
      <c r="AA58" s="5">
        <f t="shared" si="15"/>
        <v>13</v>
      </c>
      <c r="AB58" s="5" t="str">
        <f t="shared" si="16"/>
        <v xml:space="preserve"> </v>
      </c>
      <c r="AC58">
        <v>49</v>
      </c>
      <c r="AD58" s="5">
        <f t="shared" si="17"/>
        <v>13</v>
      </c>
      <c r="AE58" s="4">
        <f t="shared" si="23"/>
        <v>0.14527991854234873</v>
      </c>
      <c r="AF58" s="4">
        <f t="shared" si="24"/>
        <v>7.0334340582175692E-2</v>
      </c>
      <c r="AG58" s="4">
        <f t="shared" si="32"/>
        <v>6.7082574880326429E-2</v>
      </c>
      <c r="AH58" s="4">
        <f t="shared" si="25"/>
        <v>0.47237061097308897</v>
      </c>
      <c r="AI58" s="4">
        <f t="shared" si="26"/>
        <v>0.35768022349825945</v>
      </c>
      <c r="AJ58" s="7">
        <f t="shared" si="27"/>
        <v>1.0435684389765982</v>
      </c>
      <c r="AK58" s="10">
        <f t="shared" si="18"/>
        <v>300</v>
      </c>
      <c r="AL58" s="10">
        <f t="shared" si="19"/>
        <v>300</v>
      </c>
      <c r="AM58" s="10">
        <f t="shared" si="28"/>
        <v>300</v>
      </c>
      <c r="AN58" s="6">
        <f t="shared" si="29"/>
        <v>300</v>
      </c>
      <c r="AO58" s="1">
        <f t="shared" si="30"/>
        <v>-30</v>
      </c>
    </row>
    <row r="59" spans="2:41" x14ac:dyDescent="0.2">
      <c r="B59" s="8">
        <f t="shared" si="31"/>
        <v>43209</v>
      </c>
      <c r="C59">
        <v>50</v>
      </c>
      <c r="D59" s="4">
        <v>5</v>
      </c>
      <c r="E59" s="5">
        <f t="shared" si="33"/>
        <v>5</v>
      </c>
      <c r="F59">
        <v>0</v>
      </c>
      <c r="G59" s="5">
        <f t="shared" si="20"/>
        <v>250</v>
      </c>
      <c r="H59">
        <v>50</v>
      </c>
      <c r="I59" s="5">
        <f t="shared" si="34"/>
        <v>105</v>
      </c>
      <c r="J59" s="5" t="str">
        <f t="shared" si="1"/>
        <v xml:space="preserve"> </v>
      </c>
      <c r="K59" s="5" t="str">
        <f t="shared" si="21"/>
        <v xml:space="preserve"> </v>
      </c>
      <c r="L59" s="5" t="str">
        <f t="shared" si="2"/>
        <v xml:space="preserve"> </v>
      </c>
      <c r="M59" t="str">
        <f t="shared" si="3"/>
        <v>F1</v>
      </c>
      <c r="N59" t="str">
        <f t="shared" si="4"/>
        <v xml:space="preserve"> </v>
      </c>
      <c r="O59" t="str">
        <f t="shared" si="5"/>
        <v xml:space="preserve"> </v>
      </c>
      <c r="P59" t="str">
        <f t="shared" si="6"/>
        <v xml:space="preserve"> </v>
      </c>
      <c r="Q59" t="str">
        <f t="shared" si="7"/>
        <v xml:space="preserve"> </v>
      </c>
      <c r="R59" t="str">
        <f t="shared" si="8"/>
        <v xml:space="preserve"> </v>
      </c>
      <c r="S59">
        <v>50</v>
      </c>
      <c r="T59">
        <f t="shared" si="9"/>
        <v>0.5</v>
      </c>
      <c r="U59" s="2">
        <f t="shared" si="35"/>
        <v>1.0837060336883582</v>
      </c>
      <c r="V59" s="2">
        <f t="shared" si="11"/>
        <v>1.0837060336883582</v>
      </c>
      <c r="W59" s="2">
        <f t="shared" si="22"/>
        <v>0.5</v>
      </c>
      <c r="X59" s="5" t="str">
        <f t="shared" si="12"/>
        <v xml:space="preserve"> </v>
      </c>
      <c r="Y59" s="5" t="str">
        <f t="shared" si="13"/>
        <v xml:space="preserve"> </v>
      </c>
      <c r="Z59" s="5" t="str">
        <f t="shared" si="14"/>
        <v xml:space="preserve"> </v>
      </c>
      <c r="AA59" s="5">
        <f t="shared" si="15"/>
        <v>13</v>
      </c>
      <c r="AB59" s="5" t="str">
        <f t="shared" si="16"/>
        <v xml:space="preserve"> </v>
      </c>
      <c r="AC59">
        <v>50</v>
      </c>
      <c r="AD59" s="5">
        <f t="shared" si="17"/>
        <v>13</v>
      </c>
      <c r="AE59" s="4">
        <f t="shared" si="23"/>
        <v>0.1491289807756071</v>
      </c>
      <c r="AF59" s="4">
        <f t="shared" si="24"/>
        <v>7.1155795339594319E-2</v>
      </c>
      <c r="AG59" s="4">
        <f t="shared" si="32"/>
        <v>6.7772666715254337E-2</v>
      </c>
      <c r="AH59" s="4">
        <f t="shared" si="25"/>
        <v>0.48943329104257499</v>
      </c>
      <c r="AI59" s="4">
        <f t="shared" si="26"/>
        <v>0.37010970860178904</v>
      </c>
      <c r="AJ59" s="7">
        <f t="shared" si="27"/>
        <v>1.0837060336883582</v>
      </c>
      <c r="AK59" s="10">
        <f t="shared" si="18"/>
        <v>300</v>
      </c>
      <c r="AL59" s="10">
        <f t="shared" si="19"/>
        <v>300</v>
      </c>
      <c r="AM59" s="10">
        <f t="shared" si="28"/>
        <v>300</v>
      </c>
      <c r="AN59" s="6">
        <f t="shared" si="29"/>
        <v>300</v>
      </c>
      <c r="AO59" s="1">
        <f t="shared" si="30"/>
        <v>-30</v>
      </c>
    </row>
    <row r="60" spans="2:41" x14ac:dyDescent="0.2">
      <c r="B60" s="8">
        <f t="shared" si="31"/>
        <v>43210</v>
      </c>
      <c r="C60">
        <v>51</v>
      </c>
      <c r="D60" s="4">
        <v>5</v>
      </c>
      <c r="E60" s="5">
        <f t="shared" si="33"/>
        <v>5</v>
      </c>
      <c r="F60">
        <v>0</v>
      </c>
      <c r="G60" s="5">
        <f t="shared" si="20"/>
        <v>255</v>
      </c>
      <c r="H60">
        <v>51</v>
      </c>
      <c r="I60" s="5">
        <f t="shared" si="34"/>
        <v>110</v>
      </c>
      <c r="J60" s="5" t="str">
        <f t="shared" si="1"/>
        <v xml:space="preserve"> </v>
      </c>
      <c r="K60" s="5" t="str">
        <f t="shared" si="21"/>
        <v xml:space="preserve"> </v>
      </c>
      <c r="L60" s="5" t="str">
        <f t="shared" si="2"/>
        <v xml:space="preserve"> </v>
      </c>
      <c r="M60" t="str">
        <f t="shared" si="3"/>
        <v>F1</v>
      </c>
      <c r="N60" t="str">
        <f t="shared" si="4"/>
        <v xml:space="preserve"> </v>
      </c>
      <c r="O60" t="str">
        <f t="shared" si="5"/>
        <v xml:space="preserve"> </v>
      </c>
      <c r="P60" t="str">
        <f t="shared" si="6"/>
        <v xml:space="preserve"> </v>
      </c>
      <c r="Q60" t="str">
        <f t="shared" si="7"/>
        <v xml:space="preserve"> </v>
      </c>
      <c r="R60" t="str">
        <f t="shared" si="8"/>
        <v>tLag4</v>
      </c>
      <c r="S60">
        <v>51</v>
      </c>
      <c r="T60">
        <f t="shared" si="9"/>
        <v>0.5</v>
      </c>
      <c r="U60" s="2">
        <f t="shared" si="35"/>
        <v>1.1254650833961173</v>
      </c>
      <c r="V60" s="2">
        <f t="shared" si="11"/>
        <v>1.1254650833961173</v>
      </c>
      <c r="W60" s="2">
        <f t="shared" si="22"/>
        <v>0.5</v>
      </c>
      <c r="X60" s="5" t="str">
        <f t="shared" si="12"/>
        <v xml:space="preserve"> </v>
      </c>
      <c r="Y60" s="5" t="str">
        <f t="shared" si="13"/>
        <v xml:space="preserve"> </v>
      </c>
      <c r="Z60" s="5" t="str">
        <f t="shared" si="14"/>
        <v xml:space="preserve"> </v>
      </c>
      <c r="AA60" s="5">
        <f t="shared" si="15"/>
        <v>13</v>
      </c>
      <c r="AB60" s="5" t="str">
        <f t="shared" si="16"/>
        <v xml:space="preserve"> </v>
      </c>
      <c r="AC60">
        <v>51</v>
      </c>
      <c r="AD60" s="5">
        <f t="shared" si="17"/>
        <v>13</v>
      </c>
      <c r="AE60" s="4">
        <f t="shared" si="23"/>
        <v>0.15313353516610223</v>
      </c>
      <c r="AF60" s="4">
        <f t="shared" si="24"/>
        <v>7.2010434744223695E-2</v>
      </c>
      <c r="AG60" s="4">
        <f t="shared" si="32"/>
        <v>6.849063647514203E-2</v>
      </c>
      <c r="AH60" s="4">
        <f t="shared" si="25"/>
        <v>0.50718525924809599</v>
      </c>
      <c r="AI60" s="4">
        <f t="shared" si="26"/>
        <v>0.38304131275015807</v>
      </c>
      <c r="AJ60" s="7">
        <f t="shared" si="27"/>
        <v>1.1254650833961173</v>
      </c>
      <c r="AK60" s="10">
        <f t="shared" si="18"/>
        <v>300</v>
      </c>
      <c r="AL60" s="10">
        <f t="shared" si="19"/>
        <v>300</v>
      </c>
      <c r="AM60" s="10">
        <f t="shared" si="28"/>
        <v>300</v>
      </c>
      <c r="AN60" s="6">
        <f t="shared" si="29"/>
        <v>300</v>
      </c>
      <c r="AO60" s="1">
        <f t="shared" si="30"/>
        <v>-30</v>
      </c>
    </row>
    <row r="61" spans="2:41" x14ac:dyDescent="0.2">
      <c r="B61" s="8">
        <f t="shared" si="31"/>
        <v>43211</v>
      </c>
      <c r="C61">
        <v>52</v>
      </c>
      <c r="D61" s="4">
        <v>5</v>
      </c>
      <c r="E61" s="5">
        <f t="shared" si="33"/>
        <v>5</v>
      </c>
      <c r="F61">
        <v>0</v>
      </c>
      <c r="G61" s="5">
        <f t="shared" si="20"/>
        <v>260</v>
      </c>
      <c r="H61">
        <v>52</v>
      </c>
      <c r="I61" s="5">
        <f t="shared" si="34"/>
        <v>115</v>
      </c>
      <c r="J61" s="5" t="str">
        <f t="shared" si="1"/>
        <v xml:space="preserve"> </v>
      </c>
      <c r="K61" s="5" t="str">
        <f t="shared" si="21"/>
        <v xml:space="preserve"> </v>
      </c>
      <c r="L61" s="5" t="str">
        <f t="shared" si="2"/>
        <v xml:space="preserve"> </v>
      </c>
      <c r="M61" t="str">
        <f t="shared" si="3"/>
        <v>F1</v>
      </c>
      <c r="N61" t="str">
        <f t="shared" si="4"/>
        <v xml:space="preserve"> </v>
      </c>
      <c r="O61" t="str">
        <f t="shared" si="5"/>
        <v xml:space="preserve"> </v>
      </c>
      <c r="P61" t="str">
        <f t="shared" si="6"/>
        <v xml:space="preserve"> </v>
      </c>
      <c r="Q61" t="str">
        <f t="shared" si="7"/>
        <v xml:space="preserve"> </v>
      </c>
      <c r="R61" t="str">
        <f t="shared" si="8"/>
        <v xml:space="preserve"> </v>
      </c>
      <c r="S61">
        <v>52</v>
      </c>
      <c r="T61">
        <f t="shared" si="9"/>
        <v>0.5</v>
      </c>
      <c r="U61" s="2">
        <f t="shared" si="35"/>
        <v>1.1689110906872355</v>
      </c>
      <c r="V61" s="2">
        <f t="shared" si="11"/>
        <v>1.1689110906872355</v>
      </c>
      <c r="W61" s="2">
        <f t="shared" si="22"/>
        <v>0.5</v>
      </c>
      <c r="X61" s="5" t="str">
        <f t="shared" si="12"/>
        <v xml:space="preserve"> </v>
      </c>
      <c r="Y61" s="5" t="str">
        <f t="shared" si="13"/>
        <v xml:space="preserve"> </v>
      </c>
      <c r="Z61" s="5" t="str">
        <f t="shared" si="14"/>
        <v xml:space="preserve"> </v>
      </c>
      <c r="AA61" s="5">
        <f t="shared" si="15"/>
        <v>13</v>
      </c>
      <c r="AB61" s="5" t="str">
        <f t="shared" si="16"/>
        <v xml:space="preserve"> </v>
      </c>
      <c r="AC61">
        <v>52</v>
      </c>
      <c r="AD61" s="5">
        <f t="shared" si="17"/>
        <v>13</v>
      </c>
      <c r="AE61" s="4">
        <f t="shared" si="23"/>
        <v>0.15729986319475009</v>
      </c>
      <c r="AF61" s="4">
        <f t="shared" si="24"/>
        <v>7.2899599369967372E-2</v>
      </c>
      <c r="AG61" s="4">
        <f t="shared" si="32"/>
        <v>6.9237610356041646E-2</v>
      </c>
      <c r="AH61" s="4">
        <f t="shared" si="25"/>
        <v>0.52565436104725571</v>
      </c>
      <c r="AI61" s="4">
        <f t="shared" si="26"/>
        <v>0.39649532025386569</v>
      </c>
      <c r="AJ61" s="7">
        <f t="shared" si="27"/>
        <v>1.1689110906872355</v>
      </c>
      <c r="AK61" s="10">
        <f t="shared" si="18"/>
        <v>300</v>
      </c>
      <c r="AL61" s="10">
        <f t="shared" si="19"/>
        <v>300</v>
      </c>
      <c r="AM61" s="10">
        <f t="shared" si="28"/>
        <v>300</v>
      </c>
      <c r="AN61" s="6">
        <f t="shared" si="29"/>
        <v>300</v>
      </c>
      <c r="AO61" s="1">
        <f t="shared" si="30"/>
        <v>-30</v>
      </c>
    </row>
    <row r="62" spans="2:41" x14ac:dyDescent="0.2">
      <c r="B62" s="8">
        <f t="shared" si="31"/>
        <v>43212</v>
      </c>
      <c r="C62">
        <v>53</v>
      </c>
      <c r="D62" s="4">
        <v>5</v>
      </c>
      <c r="E62" s="5">
        <f t="shared" si="33"/>
        <v>5</v>
      </c>
      <c r="F62">
        <v>0</v>
      </c>
      <c r="G62" s="5">
        <f t="shared" si="20"/>
        <v>265</v>
      </c>
      <c r="H62">
        <v>53</v>
      </c>
      <c r="I62" s="5">
        <f t="shared" si="34"/>
        <v>120</v>
      </c>
      <c r="J62" s="5" t="str">
        <f t="shared" si="1"/>
        <v xml:space="preserve"> </v>
      </c>
      <c r="K62" s="5" t="str">
        <f t="shared" si="21"/>
        <v xml:space="preserve"> </v>
      </c>
      <c r="L62" s="5" t="str">
        <f t="shared" si="2"/>
        <v xml:space="preserve"> </v>
      </c>
      <c r="M62" t="str">
        <f t="shared" si="3"/>
        <v>F1</v>
      </c>
      <c r="N62" t="str">
        <f t="shared" si="4"/>
        <v xml:space="preserve"> </v>
      </c>
      <c r="O62" t="str">
        <f t="shared" si="5"/>
        <v xml:space="preserve"> </v>
      </c>
      <c r="P62" t="str">
        <f t="shared" si="6"/>
        <v xml:space="preserve"> </v>
      </c>
      <c r="Q62" t="str">
        <f t="shared" si="7"/>
        <v xml:space="preserve"> </v>
      </c>
      <c r="R62" t="str">
        <f t="shared" si="8"/>
        <v xml:space="preserve"> </v>
      </c>
      <c r="S62">
        <v>53</v>
      </c>
      <c r="T62">
        <f t="shared" si="9"/>
        <v>0.5</v>
      </c>
      <c r="U62" s="2">
        <f t="shared" si="35"/>
        <v>1.2141122042841574</v>
      </c>
      <c r="V62" s="2">
        <f t="shared" si="11"/>
        <v>1.2141122042841574</v>
      </c>
      <c r="W62" s="2">
        <f t="shared" si="22"/>
        <v>0.5</v>
      </c>
      <c r="X62" s="5" t="str">
        <f t="shared" si="12"/>
        <v xml:space="preserve"> </v>
      </c>
      <c r="Y62" s="5" t="str">
        <f t="shared" si="13"/>
        <v xml:space="preserve"> </v>
      </c>
      <c r="Z62" s="5" t="str">
        <f t="shared" si="14"/>
        <v xml:space="preserve"> </v>
      </c>
      <c r="AA62" s="5">
        <f t="shared" si="15"/>
        <v>13</v>
      </c>
      <c r="AB62" s="5" t="str">
        <f t="shared" si="16"/>
        <v xml:space="preserve"> </v>
      </c>
      <c r="AC62">
        <v>53</v>
      </c>
      <c r="AD62" s="5">
        <f t="shared" si="17"/>
        <v>13</v>
      </c>
      <c r="AE62" s="4">
        <f t="shared" si="23"/>
        <v>0.16163450009804609</v>
      </c>
      <c r="AF62" s="4">
        <f t="shared" si="24"/>
        <v>7.3824683946446146E-2</v>
      </c>
      <c r="AG62" s="4">
        <f t="shared" si="32"/>
        <v>7.0014760049412483E-2</v>
      </c>
      <c r="AH62" s="4">
        <f t="shared" si="25"/>
        <v>0.54486956678211251</v>
      </c>
      <c r="AI62" s="4">
        <f t="shared" si="26"/>
        <v>0.41049283485708343</v>
      </c>
      <c r="AJ62" s="7">
        <f t="shared" si="27"/>
        <v>1.2141122042841574</v>
      </c>
      <c r="AK62" s="10">
        <f t="shared" si="18"/>
        <v>300</v>
      </c>
      <c r="AL62" s="10">
        <f t="shared" si="19"/>
        <v>300</v>
      </c>
      <c r="AM62" s="10">
        <f t="shared" si="28"/>
        <v>300</v>
      </c>
      <c r="AN62" s="6">
        <f t="shared" si="29"/>
        <v>300</v>
      </c>
      <c r="AO62" s="1">
        <f t="shared" si="30"/>
        <v>-30</v>
      </c>
    </row>
    <row r="63" spans="2:41" x14ac:dyDescent="0.2">
      <c r="B63" s="8">
        <f t="shared" si="31"/>
        <v>43213</v>
      </c>
      <c r="C63">
        <v>54</v>
      </c>
      <c r="D63" s="4">
        <v>5</v>
      </c>
      <c r="E63" s="5">
        <f t="shared" si="33"/>
        <v>5</v>
      </c>
      <c r="F63">
        <v>0</v>
      </c>
      <c r="G63" s="5">
        <f t="shared" si="20"/>
        <v>270</v>
      </c>
      <c r="H63">
        <v>54</v>
      </c>
      <c r="I63" s="5">
        <f t="shared" si="34"/>
        <v>125</v>
      </c>
      <c r="J63" s="5" t="str">
        <f t="shared" si="1"/>
        <v xml:space="preserve"> </v>
      </c>
      <c r="K63" s="5" t="str">
        <f t="shared" si="21"/>
        <v xml:space="preserve"> </v>
      </c>
      <c r="L63" s="5" t="str">
        <f t="shared" si="2"/>
        <v xml:space="preserve"> </v>
      </c>
      <c r="M63" t="str">
        <f t="shared" si="3"/>
        <v>F1</v>
      </c>
      <c r="N63" t="str">
        <f t="shared" si="4"/>
        <v xml:space="preserve"> </v>
      </c>
      <c r="O63" t="str">
        <f t="shared" si="5"/>
        <v xml:space="preserve"> </v>
      </c>
      <c r="P63" t="str">
        <f t="shared" si="6"/>
        <v xml:space="preserve"> </v>
      </c>
      <c r="Q63" t="str">
        <f t="shared" si="7"/>
        <v xml:space="preserve"> </v>
      </c>
      <c r="R63" t="str">
        <f t="shared" si="8"/>
        <v xml:space="preserve"> </v>
      </c>
      <c r="S63">
        <v>54</v>
      </c>
      <c r="T63">
        <f t="shared" si="9"/>
        <v>0.5</v>
      </c>
      <c r="U63" s="2">
        <f t="shared" si="35"/>
        <v>1.2611393259414221</v>
      </c>
      <c r="V63" s="2">
        <f t="shared" si="11"/>
        <v>1.2611393259414221</v>
      </c>
      <c r="W63" s="2">
        <f t="shared" si="22"/>
        <v>0.5</v>
      </c>
      <c r="X63" s="5" t="str">
        <f t="shared" si="12"/>
        <v xml:space="preserve"> </v>
      </c>
      <c r="Y63" s="5" t="str">
        <f t="shared" si="13"/>
        <v xml:space="preserve"> </v>
      </c>
      <c r="Z63" s="5" t="str">
        <f t="shared" si="14"/>
        <v xml:space="preserve"> </v>
      </c>
      <c r="AA63" s="5">
        <f t="shared" si="15"/>
        <v>13</v>
      </c>
      <c r="AB63" s="5" t="str">
        <f t="shared" si="16"/>
        <v xml:space="preserve"> </v>
      </c>
      <c r="AC63">
        <v>54</v>
      </c>
      <c r="AD63" s="5">
        <f t="shared" si="17"/>
        <v>13</v>
      </c>
      <c r="AE63" s="4">
        <f t="shared" si="23"/>
        <v>0.16614424511913445</v>
      </c>
      <c r="AF63" s="4">
        <f t="shared" si="24"/>
        <v>7.4787139546750092E-2</v>
      </c>
      <c r="AG63" s="4">
        <f t="shared" si="32"/>
        <v>7.0823304580017621E-2</v>
      </c>
      <c r="AH63" s="4">
        <f t="shared" si="25"/>
        <v>0.56486101712160186</v>
      </c>
      <c r="AI63" s="4">
        <f t="shared" si="26"/>
        <v>0.42505581284065425</v>
      </c>
      <c r="AJ63" s="7">
        <f t="shared" si="27"/>
        <v>1.2611393259414221</v>
      </c>
      <c r="AK63" s="10">
        <f t="shared" si="18"/>
        <v>300</v>
      </c>
      <c r="AL63" s="10">
        <f t="shared" si="19"/>
        <v>300</v>
      </c>
      <c r="AM63" s="10">
        <f t="shared" si="28"/>
        <v>300</v>
      </c>
      <c r="AN63" s="6">
        <f t="shared" si="29"/>
        <v>300</v>
      </c>
      <c r="AO63" s="1">
        <f t="shared" si="30"/>
        <v>-30</v>
      </c>
    </row>
    <row r="64" spans="2:41" x14ac:dyDescent="0.2">
      <c r="B64" s="8">
        <f t="shared" si="31"/>
        <v>43214</v>
      </c>
      <c r="C64">
        <v>55</v>
      </c>
      <c r="D64" s="4">
        <v>5</v>
      </c>
      <c r="E64" s="5">
        <f t="shared" si="33"/>
        <v>5</v>
      </c>
      <c r="F64">
        <v>0</v>
      </c>
      <c r="G64" s="5">
        <f t="shared" si="20"/>
        <v>275</v>
      </c>
      <c r="H64">
        <v>55</v>
      </c>
      <c r="I64" s="5">
        <f t="shared" si="34"/>
        <v>130</v>
      </c>
      <c r="J64" s="5" t="str">
        <f t="shared" si="1"/>
        <v xml:space="preserve"> </v>
      </c>
      <c r="K64" s="5" t="str">
        <f t="shared" si="21"/>
        <v xml:space="preserve"> </v>
      </c>
      <c r="L64" s="5" t="str">
        <f t="shared" si="2"/>
        <v xml:space="preserve"> </v>
      </c>
      <c r="M64" t="str">
        <f t="shared" si="3"/>
        <v>F1</v>
      </c>
      <c r="N64" t="str">
        <f t="shared" si="4"/>
        <v xml:space="preserve"> </v>
      </c>
      <c r="O64" t="str">
        <f t="shared" si="5"/>
        <v xml:space="preserve"> </v>
      </c>
      <c r="P64" t="str">
        <f t="shared" si="6"/>
        <v xml:space="preserve"> </v>
      </c>
      <c r="Q64" t="str">
        <f t="shared" si="7"/>
        <v xml:space="preserve"> </v>
      </c>
      <c r="R64" t="str">
        <f t="shared" si="8"/>
        <v xml:space="preserve"> </v>
      </c>
      <c r="S64">
        <v>55</v>
      </c>
      <c r="T64">
        <f t="shared" si="9"/>
        <v>0.5</v>
      </c>
      <c r="U64" s="2">
        <f t="shared" si="35"/>
        <v>1.3100662216610393</v>
      </c>
      <c r="V64" s="2">
        <f t="shared" si="11"/>
        <v>1.3100662216610393</v>
      </c>
      <c r="W64" s="2">
        <f t="shared" si="22"/>
        <v>0.5</v>
      </c>
      <c r="X64" s="5" t="str">
        <f t="shared" si="12"/>
        <v xml:space="preserve"> </v>
      </c>
      <c r="Y64" s="5" t="str">
        <f t="shared" si="13"/>
        <v xml:space="preserve"> </v>
      </c>
      <c r="Z64" s="5" t="str">
        <f t="shared" si="14"/>
        <v xml:space="preserve"> </v>
      </c>
      <c r="AA64" s="5">
        <f t="shared" si="15"/>
        <v>13</v>
      </c>
      <c r="AB64" s="5" t="str">
        <f t="shared" si="16"/>
        <v xml:space="preserve"> </v>
      </c>
      <c r="AC64">
        <v>55</v>
      </c>
      <c r="AD64" s="5">
        <f t="shared" si="17"/>
        <v>13</v>
      </c>
      <c r="AE64" s="4">
        <f t="shared" si="23"/>
        <v>0.17083617217299391</v>
      </c>
      <c r="AF64" s="4">
        <f t="shared" si="24"/>
        <v>7.5788475863568017E-2</v>
      </c>
      <c r="AG64" s="4">
        <f t="shared" si="32"/>
        <v>7.1664512218067411E-2</v>
      </c>
      <c r="AH64" s="4">
        <f t="shared" si="25"/>
        <v>0.58566007033971446</v>
      </c>
      <c r="AI64" s="4">
        <f t="shared" si="26"/>
        <v>0.44020709746236958</v>
      </c>
      <c r="AJ64" s="7">
        <f t="shared" si="27"/>
        <v>1.3100662216610393</v>
      </c>
      <c r="AK64" s="10">
        <f t="shared" si="18"/>
        <v>300</v>
      </c>
      <c r="AL64" s="10">
        <f t="shared" si="19"/>
        <v>312</v>
      </c>
      <c r="AM64" s="10">
        <f t="shared" si="28"/>
        <v>312</v>
      </c>
      <c r="AN64" s="6">
        <f t="shared" si="29"/>
        <v>312</v>
      </c>
      <c r="AO64" s="1">
        <f t="shared" si="30"/>
        <v>-31.2</v>
      </c>
    </row>
    <row r="65" spans="2:41" x14ac:dyDescent="0.2">
      <c r="B65" s="8">
        <f t="shared" si="31"/>
        <v>43215</v>
      </c>
      <c r="C65">
        <v>56</v>
      </c>
      <c r="D65" s="4">
        <v>5</v>
      </c>
      <c r="E65" s="5">
        <f t="shared" si="33"/>
        <v>5</v>
      </c>
      <c r="F65">
        <v>0</v>
      </c>
      <c r="G65" s="5">
        <f t="shared" si="20"/>
        <v>280</v>
      </c>
      <c r="H65">
        <v>56</v>
      </c>
      <c r="I65" s="5">
        <f t="shared" si="34"/>
        <v>135</v>
      </c>
      <c r="J65" s="5" t="str">
        <f t="shared" si="1"/>
        <v>C5</v>
      </c>
      <c r="K65" s="5">
        <f t="shared" si="21"/>
        <v>5</v>
      </c>
      <c r="L65" s="5">
        <f t="shared" si="2"/>
        <v>56</v>
      </c>
      <c r="M65" t="str">
        <f t="shared" si="3"/>
        <v>F1</v>
      </c>
      <c r="N65" t="str">
        <f t="shared" si="4"/>
        <v xml:space="preserve"> </v>
      </c>
      <c r="O65" t="str">
        <f t="shared" si="5"/>
        <v xml:space="preserve"> </v>
      </c>
      <c r="P65" t="str">
        <f t="shared" si="6"/>
        <v xml:space="preserve"> </v>
      </c>
      <c r="Q65" t="str">
        <f t="shared" si="7"/>
        <v xml:space="preserve"> </v>
      </c>
      <c r="R65" t="str">
        <f t="shared" si="8"/>
        <v xml:space="preserve"> </v>
      </c>
      <c r="S65">
        <v>56</v>
      </c>
      <c r="T65">
        <f t="shared" si="9"/>
        <v>0.5</v>
      </c>
      <c r="U65" s="2">
        <f t="shared" si="35"/>
        <v>1.3609696374006781</v>
      </c>
      <c r="V65" s="2">
        <f t="shared" si="11"/>
        <v>1.3609696374006781</v>
      </c>
      <c r="W65" s="2">
        <f t="shared" si="22"/>
        <v>0.5</v>
      </c>
      <c r="X65" s="5" t="str">
        <f t="shared" si="12"/>
        <v xml:space="preserve"> </v>
      </c>
      <c r="Y65" s="5" t="str">
        <f t="shared" si="13"/>
        <v xml:space="preserve"> </v>
      </c>
      <c r="Z65" s="5" t="str">
        <f t="shared" si="14"/>
        <v xml:space="preserve"> </v>
      </c>
      <c r="AA65" s="5" t="str">
        <f t="shared" si="15"/>
        <v xml:space="preserve"> </v>
      </c>
      <c r="AB65" s="5">
        <f t="shared" si="16"/>
        <v>13</v>
      </c>
      <c r="AC65">
        <v>56</v>
      </c>
      <c r="AD65" s="5">
        <f t="shared" si="17"/>
        <v>13</v>
      </c>
      <c r="AE65" s="4">
        <f t="shared" si="23"/>
        <v>0.17571764094246867</v>
      </c>
      <c r="AF65" s="4">
        <f t="shared" si="24"/>
        <v>7.6830263577267965E-2</v>
      </c>
      <c r="AG65" s="4">
        <f t="shared" si="32"/>
        <v>7.2539702468607525E-2</v>
      </c>
      <c r="AH65" s="4">
        <f t="shared" si="25"/>
        <v>0.60729935150359082</v>
      </c>
      <c r="AI65" s="4">
        <f t="shared" si="26"/>
        <v>0.45597045478854337</v>
      </c>
      <c r="AJ65" s="7">
        <f t="shared" si="27"/>
        <v>1.3609696374006781</v>
      </c>
      <c r="AK65" s="10">
        <f t="shared" si="18"/>
        <v>300</v>
      </c>
      <c r="AL65" s="10">
        <f t="shared" si="19"/>
        <v>324</v>
      </c>
      <c r="AM65" s="10">
        <f t="shared" si="28"/>
        <v>324</v>
      </c>
      <c r="AN65" s="6">
        <f t="shared" si="29"/>
        <v>324</v>
      </c>
      <c r="AO65" s="1">
        <f t="shared" si="30"/>
        <v>-32.4</v>
      </c>
    </row>
    <row r="66" spans="2:41" x14ac:dyDescent="0.2">
      <c r="B66" s="8">
        <f t="shared" si="31"/>
        <v>43216</v>
      </c>
      <c r="C66">
        <v>57</v>
      </c>
      <c r="D66" s="4">
        <v>5</v>
      </c>
      <c r="E66" s="5">
        <f t="shared" si="33"/>
        <v>5</v>
      </c>
      <c r="F66">
        <v>0</v>
      </c>
      <c r="G66" s="5">
        <f t="shared" si="20"/>
        <v>285</v>
      </c>
      <c r="H66">
        <v>57</v>
      </c>
      <c r="I66" s="5">
        <f t="shared" si="34"/>
        <v>140</v>
      </c>
      <c r="J66" s="5" t="str">
        <f t="shared" si="1"/>
        <v xml:space="preserve"> </v>
      </c>
      <c r="K66" s="5" t="str">
        <f t="shared" si="21"/>
        <v xml:space="preserve"> </v>
      </c>
      <c r="L66" s="5" t="str">
        <f t="shared" si="2"/>
        <v xml:space="preserve"> </v>
      </c>
      <c r="M66" t="str">
        <f t="shared" si="3"/>
        <v>F1</v>
      </c>
      <c r="N66" t="str">
        <f t="shared" si="4"/>
        <v xml:space="preserve"> </v>
      </c>
      <c r="O66" t="str">
        <f t="shared" si="5"/>
        <v xml:space="preserve"> </v>
      </c>
      <c r="P66" t="str">
        <f t="shared" si="6"/>
        <v xml:space="preserve"> </v>
      </c>
      <c r="Q66" t="str">
        <f t="shared" si="7"/>
        <v xml:space="preserve"> </v>
      </c>
      <c r="R66" t="str">
        <f t="shared" si="8"/>
        <v xml:space="preserve"> </v>
      </c>
      <c r="S66">
        <v>57</v>
      </c>
      <c r="T66">
        <f t="shared" si="9"/>
        <v>0.5</v>
      </c>
      <c r="U66" s="2">
        <f t="shared" si="35"/>
        <v>1.4139294194561649</v>
      </c>
      <c r="V66" s="2">
        <f t="shared" si="11"/>
        <v>1.4139294194561649</v>
      </c>
      <c r="W66" s="2">
        <f t="shared" si="22"/>
        <v>0.5</v>
      </c>
      <c r="X66" s="5" t="str">
        <f t="shared" si="12"/>
        <v xml:space="preserve"> </v>
      </c>
      <c r="Y66" s="5" t="str">
        <f t="shared" si="13"/>
        <v xml:space="preserve"> </v>
      </c>
      <c r="Z66" s="5" t="str">
        <f t="shared" si="14"/>
        <v xml:space="preserve"> </v>
      </c>
      <c r="AA66" s="5" t="str">
        <f t="shared" si="15"/>
        <v xml:space="preserve"> </v>
      </c>
      <c r="AB66" s="5">
        <f t="shared" si="16"/>
        <v>13</v>
      </c>
      <c r="AC66">
        <v>57</v>
      </c>
      <c r="AD66" s="5">
        <f t="shared" si="17"/>
        <v>13</v>
      </c>
      <c r="AE66" s="4">
        <f t="shared" si="23"/>
        <v>0.18079630842255179</v>
      </c>
      <c r="AF66" s="4">
        <f t="shared" si="24"/>
        <v>7.7914136819641988E-2</v>
      </c>
      <c r="AG66" s="4">
        <f t="shared" si="32"/>
        <v>7.3450248141274543E-2</v>
      </c>
      <c r="AH66" s="4">
        <f t="shared" si="25"/>
        <v>0.62981280364868719</v>
      </c>
      <c r="AI66" s="4">
        <f t="shared" si="26"/>
        <v>0.47237061097308897</v>
      </c>
      <c r="AJ66" s="7">
        <f t="shared" si="27"/>
        <v>1.4139294194561649</v>
      </c>
      <c r="AK66" s="10">
        <f t="shared" si="18"/>
        <v>300</v>
      </c>
      <c r="AL66" s="10">
        <f t="shared" si="19"/>
        <v>336</v>
      </c>
      <c r="AM66" s="10">
        <f t="shared" si="28"/>
        <v>336</v>
      </c>
      <c r="AN66" s="6">
        <f t="shared" si="29"/>
        <v>336</v>
      </c>
      <c r="AO66" s="1">
        <f t="shared" si="30"/>
        <v>-33.6</v>
      </c>
    </row>
    <row r="67" spans="2:41" x14ac:dyDescent="0.2">
      <c r="B67" s="8">
        <f t="shared" si="31"/>
        <v>43217</v>
      </c>
      <c r="C67">
        <v>58</v>
      </c>
      <c r="D67" s="4">
        <v>5</v>
      </c>
      <c r="E67" s="5">
        <f t="shared" si="33"/>
        <v>5</v>
      </c>
      <c r="F67">
        <v>0</v>
      </c>
      <c r="G67" s="5">
        <f t="shared" si="20"/>
        <v>290</v>
      </c>
      <c r="H67">
        <v>58</v>
      </c>
      <c r="I67" s="5">
        <f t="shared" si="34"/>
        <v>145</v>
      </c>
      <c r="J67" s="5" t="str">
        <f t="shared" si="1"/>
        <v xml:space="preserve"> </v>
      </c>
      <c r="K67" s="5" t="str">
        <f t="shared" si="21"/>
        <v xml:space="preserve"> </v>
      </c>
      <c r="L67" s="5" t="str">
        <f t="shared" si="2"/>
        <v xml:space="preserve"> </v>
      </c>
      <c r="M67" t="str">
        <f t="shared" si="3"/>
        <v>F1</v>
      </c>
      <c r="N67" t="str">
        <f t="shared" si="4"/>
        <v xml:space="preserve"> </v>
      </c>
      <c r="O67" t="str">
        <f t="shared" si="5"/>
        <v xml:space="preserve"> </v>
      </c>
      <c r="P67" t="str">
        <f t="shared" si="6"/>
        <v xml:space="preserve"> </v>
      </c>
      <c r="Q67" t="str">
        <f t="shared" si="7"/>
        <v xml:space="preserve"> </v>
      </c>
      <c r="R67" t="str">
        <f t="shared" si="8"/>
        <v xml:space="preserve"> </v>
      </c>
      <c r="S67">
        <v>58</v>
      </c>
      <c r="T67">
        <f t="shared" si="9"/>
        <v>0.5</v>
      </c>
      <c r="U67" s="2">
        <f t="shared" si="35"/>
        <v>1.4690286397071284</v>
      </c>
      <c r="V67" s="2">
        <f t="shared" si="11"/>
        <v>1.4690286397071284</v>
      </c>
      <c r="W67" s="2">
        <f t="shared" si="22"/>
        <v>0.5</v>
      </c>
      <c r="X67" s="5" t="str">
        <f t="shared" si="12"/>
        <v xml:space="preserve"> </v>
      </c>
      <c r="Y67" s="5" t="str">
        <f t="shared" si="13"/>
        <v xml:space="preserve"> </v>
      </c>
      <c r="Z67" s="5" t="str">
        <f t="shared" si="14"/>
        <v xml:space="preserve"> </v>
      </c>
      <c r="AA67" s="5" t="str">
        <f t="shared" si="15"/>
        <v xml:space="preserve"> </v>
      </c>
      <c r="AB67" s="5">
        <f t="shared" si="16"/>
        <v>13</v>
      </c>
      <c r="AC67">
        <v>58</v>
      </c>
      <c r="AD67" s="5">
        <f t="shared" si="17"/>
        <v>13</v>
      </c>
      <c r="AE67" s="4">
        <f t="shared" si="23"/>
        <v>0.18608014093102615</v>
      </c>
      <c r="AF67" s="4">
        <f t="shared" si="24"/>
        <v>7.9041795737179066E-2</v>
      </c>
      <c r="AG67" s="4">
        <f t="shared" si="32"/>
        <v>7.439757750366266E-2</v>
      </c>
      <c r="AH67" s="4">
        <f t="shared" si="25"/>
        <v>0.65323574102128656</v>
      </c>
      <c r="AI67" s="4">
        <f t="shared" si="26"/>
        <v>0.48943329104257499</v>
      </c>
      <c r="AJ67" s="7">
        <f t="shared" si="27"/>
        <v>1.4690286397071284</v>
      </c>
      <c r="AK67" s="10">
        <f t="shared" si="18"/>
        <v>300</v>
      </c>
      <c r="AL67" s="10">
        <f t="shared" si="19"/>
        <v>348</v>
      </c>
      <c r="AM67" s="10">
        <f t="shared" si="28"/>
        <v>348</v>
      </c>
      <c r="AN67" s="6">
        <f t="shared" si="29"/>
        <v>348</v>
      </c>
      <c r="AO67" s="1">
        <f t="shared" si="30"/>
        <v>-34.799999999999997</v>
      </c>
    </row>
    <row r="68" spans="2:41" x14ac:dyDescent="0.2">
      <c r="B68" s="8">
        <f t="shared" si="31"/>
        <v>43218</v>
      </c>
      <c r="C68">
        <v>59</v>
      </c>
      <c r="D68" s="4">
        <v>5</v>
      </c>
      <c r="E68" s="5">
        <f t="shared" si="33"/>
        <v>5</v>
      </c>
      <c r="F68">
        <v>0</v>
      </c>
      <c r="G68" s="5">
        <f t="shared" si="20"/>
        <v>295</v>
      </c>
      <c r="H68">
        <v>59</v>
      </c>
      <c r="I68" s="5">
        <f t="shared" si="34"/>
        <v>150</v>
      </c>
      <c r="J68" s="5" t="str">
        <f t="shared" si="1"/>
        <v xml:space="preserve"> </v>
      </c>
      <c r="K68" s="5" t="str">
        <f t="shared" si="21"/>
        <v xml:space="preserve"> </v>
      </c>
      <c r="L68" s="5" t="str">
        <f t="shared" si="2"/>
        <v xml:space="preserve"> </v>
      </c>
      <c r="M68" t="str">
        <f t="shared" si="3"/>
        <v>F1</v>
      </c>
      <c r="N68" t="str">
        <f t="shared" si="4"/>
        <v xml:space="preserve"> </v>
      </c>
      <c r="O68" t="str">
        <f t="shared" si="5"/>
        <v xml:space="preserve"> </v>
      </c>
      <c r="P68" t="str">
        <f t="shared" si="6"/>
        <v xml:space="preserve"> </v>
      </c>
      <c r="Q68" t="str">
        <f t="shared" si="7"/>
        <v xml:space="preserve"> </v>
      </c>
      <c r="R68" t="str">
        <f t="shared" si="8"/>
        <v>tLag5</v>
      </c>
      <c r="S68">
        <v>59</v>
      </c>
      <c r="T68">
        <f t="shared" si="9"/>
        <v>0.5</v>
      </c>
      <c r="U68" s="2">
        <f t="shared" si="35"/>
        <v>1.5263537259222375</v>
      </c>
      <c r="V68" s="2">
        <f t="shared" si="11"/>
        <v>1.5263537259222375</v>
      </c>
      <c r="W68" s="2">
        <f t="shared" si="22"/>
        <v>0.5</v>
      </c>
      <c r="X68" s="5" t="str">
        <f t="shared" si="12"/>
        <v xml:space="preserve"> </v>
      </c>
      <c r="Y68" s="5" t="str">
        <f t="shared" si="13"/>
        <v xml:space="preserve"> </v>
      </c>
      <c r="Z68" s="5" t="str">
        <f t="shared" si="14"/>
        <v xml:space="preserve"> </v>
      </c>
      <c r="AA68" s="5" t="str">
        <f t="shared" si="15"/>
        <v xml:space="preserve"> </v>
      </c>
      <c r="AB68" s="5">
        <f t="shared" si="16"/>
        <v>13</v>
      </c>
      <c r="AC68">
        <v>59</v>
      </c>
      <c r="AD68" s="5">
        <f t="shared" si="17"/>
        <v>13</v>
      </c>
      <c r="AE68" s="4">
        <f t="shared" si="23"/>
        <v>0.19157742660430566</v>
      </c>
      <c r="AF68" s="4">
        <f t="shared" si="24"/>
        <v>8.0215009157888539E-2</v>
      </c>
      <c r="AG68" s="4">
        <f t="shared" si="32"/>
        <v>7.5383176521682527E-2</v>
      </c>
      <c r="AH68" s="4">
        <f t="shared" si="25"/>
        <v>0.67760490447186883</v>
      </c>
      <c r="AI68" s="4">
        <f t="shared" si="26"/>
        <v>0.50718525924809599</v>
      </c>
      <c r="AJ68" s="7">
        <f t="shared" si="27"/>
        <v>1.5263537259222375</v>
      </c>
      <c r="AK68" s="10">
        <f t="shared" si="18"/>
        <v>300</v>
      </c>
      <c r="AL68" s="10">
        <f t="shared" si="19"/>
        <v>360</v>
      </c>
      <c r="AM68" s="10">
        <f t="shared" si="28"/>
        <v>360</v>
      </c>
      <c r="AN68" s="6">
        <f t="shared" si="29"/>
        <v>360</v>
      </c>
      <c r="AO68" s="1">
        <f t="shared" si="30"/>
        <v>-36</v>
      </c>
    </row>
    <row r="69" spans="2:41" x14ac:dyDescent="0.2">
      <c r="B69" s="8">
        <f t="shared" si="31"/>
        <v>43219</v>
      </c>
      <c r="C69">
        <v>60</v>
      </c>
      <c r="D69" s="4">
        <v>5</v>
      </c>
      <c r="E69" s="5">
        <f t="shared" si="33"/>
        <v>5</v>
      </c>
      <c r="F69">
        <v>0</v>
      </c>
      <c r="G69" s="5">
        <f t="shared" si="20"/>
        <v>300</v>
      </c>
      <c r="H69">
        <v>60</v>
      </c>
      <c r="I69" s="5">
        <f t="shared" si="34"/>
        <v>155</v>
      </c>
      <c r="J69" s="5" t="str">
        <f t="shared" si="1"/>
        <v xml:space="preserve"> </v>
      </c>
      <c r="K69" s="5" t="str">
        <f t="shared" si="21"/>
        <v xml:space="preserve"> </v>
      </c>
      <c r="L69" s="5" t="str">
        <f t="shared" si="2"/>
        <v xml:space="preserve"> </v>
      </c>
      <c r="M69" t="str">
        <f t="shared" si="3"/>
        <v>F1</v>
      </c>
      <c r="N69" t="str">
        <f t="shared" si="4"/>
        <v xml:space="preserve"> </v>
      </c>
      <c r="O69" t="str">
        <f t="shared" si="5"/>
        <v xml:space="preserve"> </v>
      </c>
      <c r="P69" t="str">
        <f t="shared" si="6"/>
        <v xml:space="preserve"> </v>
      </c>
      <c r="Q69" t="str">
        <f t="shared" si="7"/>
        <v xml:space="preserve"> </v>
      </c>
      <c r="R69" t="str">
        <f t="shared" si="8"/>
        <v xml:space="preserve"> </v>
      </c>
      <c r="S69">
        <v>60</v>
      </c>
      <c r="T69">
        <f t="shared" si="9"/>
        <v>0.5</v>
      </c>
      <c r="U69" s="2">
        <f t="shared" si="35"/>
        <v>1.5859945973284388</v>
      </c>
      <c r="V69" s="2">
        <f t="shared" si="11"/>
        <v>1.5859945973284388</v>
      </c>
      <c r="W69" s="2">
        <f t="shared" si="22"/>
        <v>0.5</v>
      </c>
      <c r="X69" s="5" t="str">
        <f t="shared" si="12"/>
        <v xml:space="preserve"> </v>
      </c>
      <c r="Y69" s="5" t="str">
        <f t="shared" si="13"/>
        <v xml:space="preserve"> </v>
      </c>
      <c r="Z69" s="5" t="str">
        <f t="shared" si="14"/>
        <v xml:space="preserve"> </v>
      </c>
      <c r="AA69" s="5" t="str">
        <f t="shared" si="15"/>
        <v xml:space="preserve"> </v>
      </c>
      <c r="AB69" s="5">
        <f t="shared" si="16"/>
        <v>13</v>
      </c>
      <c r="AC69">
        <v>60</v>
      </c>
      <c r="AD69" s="5">
        <f t="shared" si="17"/>
        <v>13</v>
      </c>
      <c r="AE69" s="4">
        <f t="shared" si="23"/>
        <v>0.19729678839807474</v>
      </c>
      <c r="AF69" s="4">
        <f t="shared" si="24"/>
        <v>8.143561736585514E-2</v>
      </c>
      <c r="AG69" s="4">
        <f t="shared" si="32"/>
        <v>7.6408591190423147E-2</v>
      </c>
      <c r="AH69" s="4">
        <f t="shared" si="25"/>
        <v>0.70295851908622964</v>
      </c>
      <c r="AI69" s="4">
        <f t="shared" si="26"/>
        <v>0.52565436104725571</v>
      </c>
      <c r="AJ69" s="7">
        <f t="shared" si="27"/>
        <v>1.5859945973284388</v>
      </c>
      <c r="AK69" s="10">
        <f t="shared" si="18"/>
        <v>300</v>
      </c>
      <c r="AL69" s="10">
        <f t="shared" si="19"/>
        <v>372</v>
      </c>
      <c r="AM69" s="10">
        <f t="shared" si="28"/>
        <v>372</v>
      </c>
      <c r="AN69" s="6">
        <f t="shared" si="29"/>
        <v>372</v>
      </c>
      <c r="AO69" s="1">
        <f t="shared" si="30"/>
        <v>-37.200000000000003</v>
      </c>
    </row>
    <row r="70" spans="2:41" x14ac:dyDescent="0.2">
      <c r="B70" s="8">
        <f t="shared" si="31"/>
        <v>43220</v>
      </c>
      <c r="C70">
        <v>61</v>
      </c>
      <c r="D70" s="4">
        <v>5</v>
      </c>
      <c r="E70" s="5">
        <f t="shared" si="33"/>
        <v>5</v>
      </c>
      <c r="F70">
        <v>0</v>
      </c>
      <c r="G70" s="5">
        <f t="shared" si="20"/>
        <v>305</v>
      </c>
      <c r="H70">
        <v>61</v>
      </c>
      <c r="I70" s="5">
        <f t="shared" si="34"/>
        <v>160</v>
      </c>
      <c r="J70" s="5" t="str">
        <f t="shared" si="1"/>
        <v xml:space="preserve"> </v>
      </c>
      <c r="K70" s="5" t="str">
        <f t="shared" si="21"/>
        <v xml:space="preserve"> </v>
      </c>
      <c r="L70" s="5" t="str">
        <f t="shared" si="2"/>
        <v xml:space="preserve"> </v>
      </c>
      <c r="M70" t="str">
        <f t="shared" si="3"/>
        <v>F1</v>
      </c>
      <c r="N70" t="str">
        <f t="shared" si="4"/>
        <v xml:space="preserve"> </v>
      </c>
      <c r="O70" t="str">
        <f t="shared" si="5"/>
        <v xml:space="preserve"> </v>
      </c>
      <c r="P70" t="str">
        <f t="shared" si="6"/>
        <v xml:space="preserve"> </v>
      </c>
      <c r="Q70" t="str">
        <f t="shared" si="7"/>
        <v xml:space="preserve"> </v>
      </c>
      <c r="R70" t="str">
        <f t="shared" si="8"/>
        <v xml:space="preserve"> </v>
      </c>
      <c r="S70">
        <v>61</v>
      </c>
      <c r="T70">
        <f t="shared" si="9"/>
        <v>0.5</v>
      </c>
      <c r="U70" s="2">
        <f t="shared" si="35"/>
        <v>1.6480448056568391</v>
      </c>
      <c r="V70" s="2">
        <f t="shared" si="11"/>
        <v>1.6480448056568391</v>
      </c>
      <c r="W70" s="2">
        <f t="shared" si="22"/>
        <v>0.5</v>
      </c>
      <c r="X70" s="5" t="str">
        <f t="shared" si="12"/>
        <v xml:space="preserve"> </v>
      </c>
      <c r="Y70" s="5" t="str">
        <f t="shared" si="13"/>
        <v xml:space="preserve"> </v>
      </c>
      <c r="Z70" s="5" t="str">
        <f t="shared" si="14"/>
        <v xml:space="preserve"> </v>
      </c>
      <c r="AA70" s="5" t="str">
        <f t="shared" si="15"/>
        <v xml:space="preserve"> </v>
      </c>
      <c r="AB70" s="5">
        <f t="shared" si="16"/>
        <v>13</v>
      </c>
      <c r="AC70">
        <v>61</v>
      </c>
      <c r="AD70" s="5">
        <f t="shared" si="17"/>
        <v>13</v>
      </c>
      <c r="AE70" s="4">
        <f t="shared" si="23"/>
        <v>0.20324719761312132</v>
      </c>
      <c r="AF70" s="4">
        <f t="shared" si="24"/>
        <v>8.2705534987880525E-2</v>
      </c>
      <c r="AG70" s="4">
        <f t="shared" si="32"/>
        <v>7.7475429959176223E-2</v>
      </c>
      <c r="AH70" s="4">
        <f t="shared" si="25"/>
        <v>0.72933635414474773</v>
      </c>
      <c r="AI70" s="4">
        <f t="shared" si="26"/>
        <v>0.54486956678211251</v>
      </c>
      <c r="AJ70" s="7">
        <f t="shared" si="27"/>
        <v>1.6480448056568391</v>
      </c>
      <c r="AK70" s="10">
        <f t="shared" si="18"/>
        <v>300</v>
      </c>
      <c r="AL70" s="10">
        <f t="shared" si="19"/>
        <v>384</v>
      </c>
      <c r="AM70" s="10">
        <f t="shared" si="28"/>
        <v>384</v>
      </c>
      <c r="AN70" s="6">
        <f t="shared" si="29"/>
        <v>384</v>
      </c>
      <c r="AO70" s="1">
        <f t="shared" si="30"/>
        <v>-38.4</v>
      </c>
    </row>
    <row r="71" spans="2:41" x14ac:dyDescent="0.2">
      <c r="B71" s="8">
        <f t="shared" si="31"/>
        <v>43221</v>
      </c>
      <c r="C71">
        <v>62</v>
      </c>
      <c r="D71" s="4">
        <v>5</v>
      </c>
      <c r="E71" s="5">
        <f t="shared" si="33"/>
        <v>5</v>
      </c>
      <c r="F71">
        <v>0</v>
      </c>
      <c r="G71" s="5">
        <f t="shared" si="20"/>
        <v>310</v>
      </c>
      <c r="H71">
        <v>62</v>
      </c>
      <c r="I71" s="5">
        <f t="shared" si="34"/>
        <v>165</v>
      </c>
      <c r="J71" s="5" t="str">
        <f t="shared" si="1"/>
        <v xml:space="preserve"> </v>
      </c>
      <c r="K71" s="5" t="str">
        <f t="shared" si="21"/>
        <v xml:space="preserve"> </v>
      </c>
      <c r="L71" s="5" t="str">
        <f t="shared" si="2"/>
        <v xml:space="preserve"> </v>
      </c>
      <c r="M71" t="str">
        <f t="shared" si="3"/>
        <v>F1</v>
      </c>
      <c r="N71" t="str">
        <f t="shared" si="4"/>
        <v xml:space="preserve"> </v>
      </c>
      <c r="O71" t="str">
        <f t="shared" si="5"/>
        <v xml:space="preserve"> </v>
      </c>
      <c r="P71" t="str">
        <f t="shared" si="6"/>
        <v xml:space="preserve"> </v>
      </c>
      <c r="Q71" t="str">
        <f t="shared" si="7"/>
        <v xml:space="preserve"> </v>
      </c>
      <c r="R71" t="str">
        <f t="shared" si="8"/>
        <v xml:space="preserve"> </v>
      </c>
      <c r="S71">
        <v>62</v>
      </c>
      <c r="T71">
        <f t="shared" si="9"/>
        <v>0.5</v>
      </c>
      <c r="U71" s="2">
        <f t="shared" si="35"/>
        <v>1.7126016818864782</v>
      </c>
      <c r="V71" s="2">
        <f t="shared" si="11"/>
        <v>1.7126016818864782</v>
      </c>
      <c r="W71" s="2">
        <f t="shared" si="22"/>
        <v>0.5</v>
      </c>
      <c r="X71" s="5" t="str">
        <f t="shared" si="12"/>
        <v xml:space="preserve"> </v>
      </c>
      <c r="Y71" s="5" t="str">
        <f t="shared" si="13"/>
        <v xml:space="preserve"> </v>
      </c>
      <c r="Z71" s="5" t="str">
        <f t="shared" si="14"/>
        <v xml:space="preserve"> </v>
      </c>
      <c r="AA71" s="5" t="str">
        <f t="shared" si="15"/>
        <v xml:space="preserve"> </v>
      </c>
      <c r="AB71" s="5">
        <f t="shared" si="16"/>
        <v>13</v>
      </c>
      <c r="AC71">
        <v>62</v>
      </c>
      <c r="AD71" s="5">
        <f t="shared" si="17"/>
        <v>13</v>
      </c>
      <c r="AE71" s="4">
        <f t="shared" si="23"/>
        <v>0.20943798796757745</v>
      </c>
      <c r="AF71" s="4">
        <f t="shared" si="24"/>
        <v>8.4026753996736092E-2</v>
      </c>
      <c r="AG71" s="4">
        <f t="shared" si="32"/>
        <v>7.8585366254423916E-2</v>
      </c>
      <c r="AH71" s="4">
        <f t="shared" si="25"/>
        <v>0.75677978550385194</v>
      </c>
      <c r="AI71" s="4">
        <f t="shared" si="26"/>
        <v>0.56486101712160186</v>
      </c>
      <c r="AJ71" s="7">
        <f t="shared" si="27"/>
        <v>1.7126016818864782</v>
      </c>
      <c r="AK71" s="10">
        <f t="shared" si="18"/>
        <v>300</v>
      </c>
      <c r="AL71" s="10">
        <f t="shared" si="19"/>
        <v>396</v>
      </c>
      <c r="AM71" s="10">
        <f t="shared" si="28"/>
        <v>396</v>
      </c>
      <c r="AN71" s="6">
        <f t="shared" si="29"/>
        <v>396</v>
      </c>
      <c r="AO71" s="1">
        <f t="shared" si="30"/>
        <v>-39.6</v>
      </c>
    </row>
    <row r="72" spans="2:41" x14ac:dyDescent="0.2">
      <c r="B72" s="8">
        <f t="shared" si="31"/>
        <v>43222</v>
      </c>
      <c r="C72">
        <v>63</v>
      </c>
      <c r="D72" s="4">
        <v>5</v>
      </c>
      <c r="E72" s="5">
        <f t="shared" si="33"/>
        <v>5</v>
      </c>
      <c r="F72">
        <v>0</v>
      </c>
      <c r="G72" s="5">
        <f t="shared" si="20"/>
        <v>315</v>
      </c>
      <c r="H72">
        <v>63</v>
      </c>
      <c r="I72" s="5">
        <f t="shared" si="34"/>
        <v>170</v>
      </c>
      <c r="J72" s="5" t="str">
        <f t="shared" si="1"/>
        <v xml:space="preserve"> </v>
      </c>
      <c r="K72" s="5" t="str">
        <f t="shared" si="21"/>
        <v xml:space="preserve"> </v>
      </c>
      <c r="L72" s="5" t="str">
        <f t="shared" si="2"/>
        <v xml:space="preserve"> </v>
      </c>
      <c r="M72" t="str">
        <f t="shared" si="3"/>
        <v>F1</v>
      </c>
      <c r="N72" t="str">
        <f t="shared" si="4"/>
        <v xml:space="preserve"> </v>
      </c>
      <c r="O72" t="str">
        <f t="shared" si="5"/>
        <v xml:space="preserve"> </v>
      </c>
      <c r="P72" t="str">
        <f t="shared" si="6"/>
        <v xml:space="preserve"> </v>
      </c>
      <c r="Q72" t="str">
        <f t="shared" si="7"/>
        <v xml:space="preserve"> </v>
      </c>
      <c r="R72" t="str">
        <f t="shared" si="8"/>
        <v xml:space="preserve"> </v>
      </c>
      <c r="S72">
        <v>63</v>
      </c>
      <c r="T72">
        <f t="shared" si="9"/>
        <v>0.5</v>
      </c>
      <c r="U72" s="2">
        <f t="shared" si="35"/>
        <v>1.7797664889161646</v>
      </c>
      <c r="V72" s="2">
        <f t="shared" si="11"/>
        <v>1.7797664889161646</v>
      </c>
      <c r="W72" s="2">
        <f t="shared" si="22"/>
        <v>0.5</v>
      </c>
      <c r="X72" s="5" t="str">
        <f t="shared" si="12"/>
        <v xml:space="preserve"> </v>
      </c>
      <c r="Y72" s="5" t="str">
        <f t="shared" si="13"/>
        <v xml:space="preserve"> </v>
      </c>
      <c r="Z72" s="5" t="str">
        <f t="shared" si="14"/>
        <v xml:space="preserve"> </v>
      </c>
      <c r="AA72" s="5" t="str">
        <f t="shared" si="15"/>
        <v xml:space="preserve"> </v>
      </c>
      <c r="AB72" s="5">
        <f t="shared" si="16"/>
        <v>13</v>
      </c>
      <c r="AC72">
        <v>63</v>
      </c>
      <c r="AD72" s="5">
        <f t="shared" si="17"/>
        <v>13</v>
      </c>
      <c r="AE72" s="4">
        <f t="shared" si="23"/>
        <v>0.21587887023764313</v>
      </c>
      <c r="AF72" s="4">
        <f t="shared" si="24"/>
        <v>8.5401346835740244E-2</v>
      </c>
      <c r="AG72" s="4">
        <f t="shared" si="32"/>
        <v>7.9740141104749418E-2</v>
      </c>
      <c r="AH72" s="4">
        <f t="shared" si="25"/>
        <v>0.78533186049753667</v>
      </c>
      <c r="AI72" s="4">
        <f t="shared" si="26"/>
        <v>0.58566007033971446</v>
      </c>
      <c r="AJ72" s="7">
        <f t="shared" si="27"/>
        <v>1.7797664889161646</v>
      </c>
      <c r="AK72" s="10">
        <f t="shared" si="18"/>
        <v>300</v>
      </c>
      <c r="AL72" s="10">
        <f t="shared" si="19"/>
        <v>408</v>
      </c>
      <c r="AM72" s="10">
        <f t="shared" si="28"/>
        <v>408</v>
      </c>
      <c r="AN72" s="6">
        <f t="shared" si="29"/>
        <v>408</v>
      </c>
      <c r="AO72" s="1">
        <f t="shared" si="30"/>
        <v>-40.799999999999997</v>
      </c>
    </row>
    <row r="73" spans="2:41" x14ac:dyDescent="0.2">
      <c r="B73" s="8">
        <f t="shared" si="31"/>
        <v>43223</v>
      </c>
      <c r="C73">
        <v>64</v>
      </c>
      <c r="D73" s="4">
        <v>5</v>
      </c>
      <c r="E73" s="5">
        <f t="shared" si="33"/>
        <v>5</v>
      </c>
      <c r="F73">
        <v>0</v>
      </c>
      <c r="G73" s="5">
        <f t="shared" si="20"/>
        <v>320</v>
      </c>
      <c r="H73">
        <v>64</v>
      </c>
      <c r="I73" s="5">
        <f t="shared" si="34"/>
        <v>175</v>
      </c>
      <c r="J73" s="5" t="str">
        <f t="shared" si="1"/>
        <v xml:space="preserve"> </v>
      </c>
      <c r="K73" s="5" t="str">
        <f t="shared" si="21"/>
        <v xml:space="preserve"> </v>
      </c>
      <c r="L73" s="5" t="str">
        <f t="shared" si="2"/>
        <v xml:space="preserve"> </v>
      </c>
      <c r="M73" t="str">
        <f t="shared" si="3"/>
        <v>F1</v>
      </c>
      <c r="N73" t="str">
        <f t="shared" si="4"/>
        <v xml:space="preserve"> </v>
      </c>
      <c r="O73" t="str">
        <f t="shared" si="5"/>
        <v xml:space="preserve"> </v>
      </c>
      <c r="P73" t="str">
        <f t="shared" si="6"/>
        <v xml:space="preserve"> </v>
      </c>
      <c r="Q73" t="str">
        <f t="shared" si="7"/>
        <v xml:space="preserve"> </v>
      </c>
      <c r="R73" t="str">
        <f t="shared" si="8"/>
        <v xml:space="preserve"> </v>
      </c>
      <c r="S73">
        <v>64</v>
      </c>
      <c r="T73">
        <f t="shared" si="9"/>
        <v>0.5</v>
      </c>
      <c r="U73" s="2">
        <f t="shared" si="35"/>
        <v>1.8496445804038673</v>
      </c>
      <c r="V73" s="2">
        <f t="shared" si="11"/>
        <v>1.8496445804038673</v>
      </c>
      <c r="W73" s="2">
        <f t="shared" si="22"/>
        <v>0.5</v>
      </c>
      <c r="X73" s="5" t="str">
        <f t="shared" si="12"/>
        <v xml:space="preserve"> </v>
      </c>
      <c r="Y73" s="5" t="str">
        <f t="shared" si="13"/>
        <v xml:space="preserve"> </v>
      </c>
      <c r="Z73" s="5" t="str">
        <f t="shared" si="14"/>
        <v xml:space="preserve"> </v>
      </c>
      <c r="AA73" s="5" t="str">
        <f t="shared" si="15"/>
        <v xml:space="preserve"> </v>
      </c>
      <c r="AB73" s="5">
        <f t="shared" si="16"/>
        <v>13</v>
      </c>
      <c r="AC73">
        <v>64</v>
      </c>
      <c r="AD73" s="5">
        <f t="shared" si="17"/>
        <v>13</v>
      </c>
      <c r="AE73" s="4">
        <f t="shared" si="23"/>
        <v>0.22257994748975574</v>
      </c>
      <c r="AF73" s="4">
        <f t="shared" si="24"/>
        <v>8.6831469669560291E-2</v>
      </c>
      <c r="AG73" s="4">
        <f t="shared" si="32"/>
        <v>8.0941565871786636E-2</v>
      </c>
      <c r="AH73" s="4">
        <f t="shared" si="25"/>
        <v>0.81503736546073302</v>
      </c>
      <c r="AI73" s="4">
        <f t="shared" si="26"/>
        <v>0.60729935150359082</v>
      </c>
      <c r="AJ73" s="7">
        <f t="shared" si="27"/>
        <v>1.8496445804038673</v>
      </c>
      <c r="AK73" s="10">
        <f t="shared" si="18"/>
        <v>300</v>
      </c>
      <c r="AL73" s="10">
        <f t="shared" si="19"/>
        <v>420</v>
      </c>
      <c r="AM73" s="10">
        <f t="shared" si="28"/>
        <v>420</v>
      </c>
      <c r="AN73" s="6">
        <f t="shared" si="29"/>
        <v>420</v>
      </c>
      <c r="AO73" s="1">
        <f t="shared" si="30"/>
        <v>-42</v>
      </c>
    </row>
    <row r="74" spans="2:41" x14ac:dyDescent="0.2">
      <c r="B74" s="8">
        <f t="shared" si="31"/>
        <v>43224</v>
      </c>
      <c r="C74">
        <v>65</v>
      </c>
      <c r="D74" s="4">
        <v>5</v>
      </c>
      <c r="E74" s="5">
        <f t="shared" si="33"/>
        <v>5</v>
      </c>
      <c r="F74">
        <v>0</v>
      </c>
      <c r="G74" s="5">
        <f t="shared" si="20"/>
        <v>325</v>
      </c>
      <c r="H74">
        <v>65</v>
      </c>
      <c r="I74" s="5">
        <f t="shared" ref="I74:I137" si="37">IF(C74&gt;$AT$21,E74+I73,0)</f>
        <v>180</v>
      </c>
      <c r="J74" s="5" t="str">
        <f t="shared" ref="J74:J137" si="38">IF(C74=$AZ$27,"C1",IF(C74=$AZ$28,"C2",IF(C74=$AZ$29,"C3",IF(C74=$AZ$30,"C4",IF(C74=$AZ$31,"C5"," ")))))</f>
        <v xml:space="preserve"> </v>
      </c>
      <c r="K74" s="5" t="str">
        <f t="shared" si="21"/>
        <v xml:space="preserve"> </v>
      </c>
      <c r="L74" s="5" t="str">
        <f t="shared" ref="L74:L137" si="39">IF(J74="C1",C74,IF(J74="C2",C74,IF(J74="C3",C74,IF(J74="C4",C74,IF(J74="C5",C74," ")))))</f>
        <v xml:space="preserve"> </v>
      </c>
      <c r="M74" t="str">
        <f t="shared" ref="M74:M137" si="40">IF($AT$21&lt;=C74,"F1"," ")</f>
        <v>F1</v>
      </c>
      <c r="N74" t="str">
        <f t="shared" ref="N74:N137" si="41">IF(AND(G74&gt;=$AR$21,G73&lt;$AR$21),"tSL0"," ")</f>
        <v xml:space="preserve"> </v>
      </c>
      <c r="O74" t="str">
        <f t="shared" ref="O74:O137" si="42">IF(AND(G74&gt;=$AR$21,G73&lt;$AR$21),C74," ")</f>
        <v xml:space="preserve"> </v>
      </c>
      <c r="P74" t="str">
        <f t="shared" ref="P74:P137" si="43">IF(AND(I74&gt;=($AR$22),I73&lt;($AR$22)),"tSLe",IF(AND(I74&gt;=($AR$23),I73&lt;($AR$23)),"tSLx",IF(AND(I74&gt;=($AR$24),I73&lt;($AR$24)),"tSLr",IF(AND(I74&gt;=($AR$25),I73&lt;($AR$25)),"tSLm",IF(AND($AR$27=B74),"Sådato",IF(AND($AR$29=B74),"tv",IF(AND($AR$28=B74),"th"," ")))))))</f>
        <v xml:space="preserve"> </v>
      </c>
      <c r="Q74" t="str">
        <f t="shared" ref="Q74:Q137" si="44">IF(AND(P74="Sådato"),C74,IF(AND(P74="tSLe"),C74,IF(AND(P74="tSLx"),C74,IF(AND(P74="tSLr"),C74,IF(AND(P74="tSLm"),C74,IF(AND(P74="tv"),C74,IF(AND(P74="th"),C74," ")))))))</f>
        <v xml:space="preserve"> </v>
      </c>
      <c r="R74" t="str">
        <f t="shared" ref="R74:R137" si="45">IF(AND(I74&gt;=$BC$27,I73&lt;$BC$27),"tLag1",IF(AND(I74&gt;=$BC$28,I73&lt;$BC$28),"tLag2",IF(AND(I74&gt;=$BC$29,I73&lt;$BC$29),"tLag3",IF(AND(I74&gt;=$BC$30,I73&lt;$BC$30),"tLag4",IF(AND(I74&gt;=$BC$31,I73&lt;$BC$31),"tLag5", " ")))))</f>
        <v xml:space="preserve"> </v>
      </c>
      <c r="S74">
        <v>65</v>
      </c>
      <c r="T74">
        <f t="shared" ref="T74:T105" si="46">$AR$33</f>
        <v>0.5</v>
      </c>
      <c r="U74" s="2">
        <f t="shared" si="35"/>
        <v>1.9223455660228026</v>
      </c>
      <c r="V74" s="2">
        <f t="shared" ref="V74:V137" si="47">MIN(U74,$AR$34)</f>
        <v>1.9223455660228026</v>
      </c>
      <c r="W74" s="2">
        <f t="shared" si="22"/>
        <v>0.5</v>
      </c>
      <c r="X74" s="5" t="str">
        <f t="shared" ref="X74:X137" si="48">IF(AND(C74&gt;=$AZ$27,C74&lt;$AZ$28),(IF(AND($BA$27&lt;420),13,IF(AND($BA$27&gt;=420,$AZ$27&lt;$AZ$33),54,IF(AND($BA$27&gt;=420,$AZ$27&gt;=$AZ$33),40," "))))," ")</f>
        <v xml:space="preserve"> </v>
      </c>
      <c r="Y74" s="5" t="str">
        <f t="shared" ref="Y74:Y137" si="49">IF(AND(C74&gt;=$AZ$28,C74&lt;$AZ$29),(IF(AND($BA$28-$BA$27&gt;=420),40,IF(AND($BA$28-$BA$27&lt;420),13)))," ")</f>
        <v xml:space="preserve"> </v>
      </c>
      <c r="Z74" s="5" t="str">
        <f t="shared" ref="Z74:Z137" si="50">IF(AND(C74&gt;=$AZ$29,C74&lt;$AZ$30),(IF(AND($BA$29-$BA$28&gt;=420),40,IF(AND($BA$29-$BA$28&lt;420),13)))," ")</f>
        <v xml:space="preserve"> </v>
      </c>
      <c r="AA74" s="5" t="str">
        <f t="shared" ref="AA74:AA137" si="51">IF(AND(C74&gt;=$AZ$30,C74&lt;$AZ$31),(IF(AND($BA$30-$BA$29&gt;=420),40,IF(AND($BA$30-$BA$29&lt;420),13)))," ")</f>
        <v xml:space="preserve"> </v>
      </c>
      <c r="AB74" s="5">
        <f t="shared" ref="AB74:AB137" si="52">IF(AND(C74&gt;=$AZ$31),(IF(AND($BA$31-$BA$30&gt;=420),40,IF(AND($BA$31-$BA$30&lt;420),13)))," ")</f>
        <v>13</v>
      </c>
      <c r="AC74">
        <v>65</v>
      </c>
      <c r="AD74" s="5">
        <f t="shared" ref="AD74:AD137" si="53">SUM(X74:AB74)</f>
        <v>13</v>
      </c>
      <c r="AE74" s="4">
        <f t="shared" si="23"/>
        <v>0.22955173092810199</v>
      </c>
      <c r="AF74" s="4">
        <f t="shared" si="24"/>
        <v>8.8319365766338476E-2</v>
      </c>
      <c r="AG74" s="4">
        <f t="shared" si="32"/>
        <v>8.2191525091493911E-2</v>
      </c>
      <c r="AH74" s="4">
        <f t="shared" si="25"/>
        <v>0.84594289598044659</v>
      </c>
      <c r="AI74" s="4">
        <f t="shared" si="26"/>
        <v>0.62981280364868719</v>
      </c>
      <c r="AJ74" s="7">
        <f t="shared" si="27"/>
        <v>1.9223455660228026</v>
      </c>
      <c r="AK74" s="10">
        <f t="shared" ref="AK74:AK105" si="54">$AR$42</f>
        <v>300</v>
      </c>
      <c r="AL74" s="10">
        <f t="shared" ref="AL74:AL137" si="55">MAX($AR$43,($AR$46*(C74-$AT$21)))</f>
        <v>432</v>
      </c>
      <c r="AM74" s="10">
        <f t="shared" si="28"/>
        <v>432</v>
      </c>
      <c r="AN74" s="6">
        <f t="shared" si="29"/>
        <v>432</v>
      </c>
      <c r="AO74" s="1">
        <f t="shared" si="30"/>
        <v>-43.2</v>
      </c>
    </row>
    <row r="75" spans="2:41" x14ac:dyDescent="0.2">
      <c r="B75" s="8">
        <f t="shared" si="31"/>
        <v>43225</v>
      </c>
      <c r="C75">
        <v>66</v>
      </c>
      <c r="D75" s="4">
        <v>5</v>
      </c>
      <c r="E75" s="5">
        <f t="shared" si="33"/>
        <v>5</v>
      </c>
      <c r="F75">
        <v>0</v>
      </c>
      <c r="G75" s="5">
        <f t="shared" ref="G75:G138" si="56">(E75-F75)+G74</f>
        <v>330</v>
      </c>
      <c r="H75">
        <v>66</v>
      </c>
      <c r="I75" s="5">
        <f t="shared" si="37"/>
        <v>185</v>
      </c>
      <c r="J75" s="5" t="str">
        <f t="shared" si="38"/>
        <v xml:space="preserve"> </v>
      </c>
      <c r="K75" s="5" t="str">
        <f t="shared" ref="K75:K138" si="57">IF(J75="C1",1,IF(J75="C2",2,IF(J75="C3",3,IF(J75="C4",4,IF(J75="C5",5," ")))))</f>
        <v xml:space="preserve"> </v>
      </c>
      <c r="L75" s="5" t="str">
        <f t="shared" si="39"/>
        <v xml:space="preserve"> </v>
      </c>
      <c r="M75" t="str">
        <f t="shared" si="40"/>
        <v>F1</v>
      </c>
      <c r="N75" t="str">
        <f t="shared" si="41"/>
        <v xml:space="preserve"> </v>
      </c>
      <c r="O75" t="str">
        <f t="shared" si="42"/>
        <v xml:space="preserve"> </v>
      </c>
      <c r="P75" t="str">
        <f t="shared" si="43"/>
        <v xml:space="preserve"> </v>
      </c>
      <c r="Q75" t="str">
        <f t="shared" si="44"/>
        <v xml:space="preserve"> </v>
      </c>
      <c r="R75" t="str">
        <f t="shared" si="45"/>
        <v xml:space="preserve"> </v>
      </c>
      <c r="S75">
        <v>66</v>
      </c>
      <c r="T75">
        <f t="shared" si="46"/>
        <v>0.5</v>
      </c>
      <c r="U75" s="2">
        <f t="shared" si="35"/>
        <v>1.9979834833934387</v>
      </c>
      <c r="V75" s="2">
        <f t="shared" si="47"/>
        <v>1.9979834833934387</v>
      </c>
      <c r="W75" s="2">
        <f t="shared" ref="W75:W106" si="58">$AR$36</f>
        <v>0.5</v>
      </c>
      <c r="X75" s="5" t="str">
        <f t="shared" si="48"/>
        <v xml:space="preserve"> </v>
      </c>
      <c r="Y75" s="5" t="str">
        <f t="shared" si="49"/>
        <v xml:space="preserve"> </v>
      </c>
      <c r="Z75" s="5" t="str">
        <f t="shared" si="50"/>
        <v xml:space="preserve"> </v>
      </c>
      <c r="AA75" s="5" t="str">
        <f t="shared" si="51"/>
        <v xml:space="preserve"> </v>
      </c>
      <c r="AB75" s="5">
        <f t="shared" si="52"/>
        <v>13</v>
      </c>
      <c r="AC75">
        <v>66</v>
      </c>
      <c r="AD75" s="5">
        <f t="shared" si="53"/>
        <v>13</v>
      </c>
      <c r="AE75" s="4">
        <f t="shared" ref="AE75:AE138" si="59">MIN($AR$34,($AR$36+($AR$34-$AR$36)*(((2.7182^(2.4*((I75-$BC$27))/$AR$23))-1)/10)))</f>
        <v>0.23680515638232663</v>
      </c>
      <c r="AF75" s="4">
        <f t="shared" ref="AF75:AF138" si="60">MIN($AR$34,($AR$36+($AR$34-$AR$36)*(((2.7182^(2.4*((I75-$BC$28))/$AR$23))-1)/10)))</f>
        <v>8.9867369016446985E-2</v>
      </c>
      <c r="AG75" s="4">
        <f t="shared" si="32"/>
        <v>8.3491979430207364E-2</v>
      </c>
      <c r="AH75" s="4">
        <f t="shared" ref="AH75:AH138" si="61">MIN($AR$34,($AR$36+($AR$34-$AR$36)*(((2.7182^(2.4*((I75-$BC$30))/$AR$23))-1))/10))</f>
        <v>0.87809692998486233</v>
      </c>
      <c r="AI75" s="4">
        <f t="shared" ref="AI75:AI138" si="62">MIN($AR$34,($AR$36+($AR$34-$AR$36)*(((2.7182^(2.4*((I75-$BC$31))/$AR$23))-1))/10))</f>
        <v>0.65323574102128656</v>
      </c>
      <c r="AJ75" s="7">
        <f t="shared" ref="AJ75:AJ138" si="63">IF(AND(C75&lt;$AT$21),T75,IF(AND(C75&gt;=$AT$21,C75&lt;$AZ$27),V75,IF(AND(C75&gt;=$AZ$27,C75&lt;$BD$27),W75,IF(AND(C75&gt;=$BD$27,C75&lt;$AZ$28),AE75,IF(AND(C75&gt;=$AZ$28,C75&lt;$BD$28),W75,IF(AND(C75&gt;=$BD$28,C75&lt;$AZ$29),AF75,IF(AND(C75&gt;=$AZ$29,C75&lt;$BD$29),W75,IF(AND(C75&gt;=$BD$29,C75&lt;$AZ$30),AG75,IF(AND(C75&gt;=$AZ$30,C75&lt;$BD$30),W75,IF(AND(C75&gt;=$BD$30,C75&lt;$AZ$31),AH75,IF(AND(C75&gt;=$AZ$31,C75&lt;$BD$31),W75,IF(AND(C75&gt;=$BD$31,C75&lt;$AT$29),AI75,IF(AND(C75&gt;=$AT$29),$AR$35," ")))))))))))))</f>
        <v>1.9979834833934387</v>
      </c>
      <c r="AK75" s="10">
        <f t="shared" si="54"/>
        <v>300</v>
      </c>
      <c r="AL75" s="10">
        <f t="shared" si="55"/>
        <v>444</v>
      </c>
      <c r="AM75" s="10">
        <f t="shared" ref="AM75:AM138" si="64">MIN($AR$48,AL75)</f>
        <v>444</v>
      </c>
      <c r="AN75" s="6">
        <f t="shared" ref="AN75:AN138" si="65">IF(C75&lt;$AT$21,AK75,IF(AND($AT$21&lt;=C75,C75&lt;(MIN($AT$25,$AT$29))),AM75,IF(AND($AT$25&lt;=C75,C75&lt;$AT$29),$AR$45,IF(AND($AT$29&lt;=C75),$AR$45,"0"))))</f>
        <v>444</v>
      </c>
      <c r="AO75" s="1">
        <f t="shared" ref="AO75:AO138" si="66">(0-AN75)/10</f>
        <v>-44.4</v>
      </c>
    </row>
    <row r="76" spans="2:41" x14ac:dyDescent="0.2">
      <c r="B76" s="8">
        <f t="shared" ref="B76:B139" si="67">B75+1</f>
        <v>43226</v>
      </c>
      <c r="C76">
        <v>67</v>
      </c>
      <c r="D76" s="4">
        <v>5</v>
      </c>
      <c r="E76" s="5">
        <f t="shared" si="33"/>
        <v>5</v>
      </c>
      <c r="F76">
        <v>0</v>
      </c>
      <c r="G76" s="5">
        <f t="shared" si="56"/>
        <v>335</v>
      </c>
      <c r="H76">
        <v>67</v>
      </c>
      <c r="I76" s="5">
        <f t="shared" si="37"/>
        <v>190</v>
      </c>
      <c r="J76" s="5" t="str">
        <f t="shared" si="38"/>
        <v xml:space="preserve"> </v>
      </c>
      <c r="K76" s="5" t="str">
        <f t="shared" si="57"/>
        <v xml:space="preserve"> </v>
      </c>
      <c r="L76" s="5" t="str">
        <f t="shared" si="39"/>
        <v xml:space="preserve"> </v>
      </c>
      <c r="M76" t="str">
        <f t="shared" si="40"/>
        <v>F1</v>
      </c>
      <c r="N76" t="str">
        <f t="shared" si="41"/>
        <v xml:space="preserve"> </v>
      </c>
      <c r="O76" t="str">
        <f t="shared" si="42"/>
        <v xml:space="preserve"> </v>
      </c>
      <c r="P76" t="str">
        <f t="shared" si="43"/>
        <v xml:space="preserve"> </v>
      </c>
      <c r="Q76" t="str">
        <f t="shared" si="44"/>
        <v xml:space="preserve"> </v>
      </c>
      <c r="R76" t="str">
        <f t="shared" si="45"/>
        <v xml:space="preserve"> </v>
      </c>
      <c r="S76">
        <v>67</v>
      </c>
      <c r="T76">
        <f t="shared" si="46"/>
        <v>0.5</v>
      </c>
      <c r="U76" s="2">
        <f t="shared" si="35"/>
        <v>2.076676976961112</v>
      </c>
      <c r="V76" s="2">
        <f t="shared" si="47"/>
        <v>2.076676976961112</v>
      </c>
      <c r="W76" s="2">
        <f t="shared" si="58"/>
        <v>0.5</v>
      </c>
      <c r="X76" s="5" t="str">
        <f t="shared" si="48"/>
        <v xml:space="preserve"> </v>
      </c>
      <c r="Y76" s="5" t="str">
        <f t="shared" si="49"/>
        <v xml:space="preserve"> </v>
      </c>
      <c r="Z76" s="5" t="str">
        <f t="shared" si="50"/>
        <v xml:space="preserve"> </v>
      </c>
      <c r="AA76" s="5" t="str">
        <f t="shared" si="51"/>
        <v xml:space="preserve"> </v>
      </c>
      <c r="AB76" s="5">
        <f t="shared" si="52"/>
        <v>13</v>
      </c>
      <c r="AC76">
        <v>67</v>
      </c>
      <c r="AD76" s="5">
        <f t="shared" si="53"/>
        <v>13</v>
      </c>
      <c r="AE76" s="4">
        <f t="shared" si="59"/>
        <v>0.24435160146130258</v>
      </c>
      <c r="AF76" s="4">
        <f t="shared" si="60"/>
        <v>9.1477907593391472E-2</v>
      </c>
      <c r="AG76" s="4">
        <f t="shared" ref="AG76:AG139" si="68">MIN($AR$34,($AR$36+($AR$34-$AR$36)*(((2.7182^(2.4*((I76-$BC$29))/$AR$23))-1)/10)))</f>
        <v>8.4844968760110939E-2</v>
      </c>
      <c r="AH76" s="4">
        <f t="shared" si="61"/>
        <v>0.91154990378505751</v>
      </c>
      <c r="AI76" s="4">
        <f t="shared" si="62"/>
        <v>0.67760490447186883</v>
      </c>
      <c r="AJ76" s="7">
        <f t="shared" si="63"/>
        <v>2.076676976961112</v>
      </c>
      <c r="AK76" s="10">
        <f t="shared" si="54"/>
        <v>300</v>
      </c>
      <c r="AL76" s="10">
        <f t="shared" si="55"/>
        <v>456</v>
      </c>
      <c r="AM76" s="10">
        <f t="shared" si="64"/>
        <v>456</v>
      </c>
      <c r="AN76" s="6">
        <f t="shared" si="65"/>
        <v>456</v>
      </c>
      <c r="AO76" s="1">
        <f t="shared" si="66"/>
        <v>-45.6</v>
      </c>
    </row>
    <row r="77" spans="2:41" x14ac:dyDescent="0.2">
      <c r="B77" s="8">
        <f t="shared" si="67"/>
        <v>43227</v>
      </c>
      <c r="C77">
        <v>68</v>
      </c>
      <c r="D77" s="4">
        <v>5</v>
      </c>
      <c r="E77" s="5">
        <f t="shared" si="33"/>
        <v>5</v>
      </c>
      <c r="F77">
        <v>0</v>
      </c>
      <c r="G77" s="5">
        <f t="shared" si="56"/>
        <v>340</v>
      </c>
      <c r="H77">
        <v>68</v>
      </c>
      <c r="I77" s="5">
        <f t="shared" si="37"/>
        <v>195</v>
      </c>
      <c r="J77" s="5" t="str">
        <f t="shared" si="38"/>
        <v xml:space="preserve"> </v>
      </c>
      <c r="K77" s="5" t="str">
        <f t="shared" si="57"/>
        <v xml:space="preserve"> </v>
      </c>
      <c r="L77" s="5" t="str">
        <f t="shared" si="39"/>
        <v xml:space="preserve"> </v>
      </c>
      <c r="M77" t="str">
        <f t="shared" si="40"/>
        <v>F1</v>
      </c>
      <c r="N77" t="str">
        <f t="shared" si="41"/>
        <v xml:space="preserve"> </v>
      </c>
      <c r="O77" t="str">
        <f t="shared" si="42"/>
        <v xml:space="preserve"> </v>
      </c>
      <c r="P77" t="str">
        <f t="shared" si="43"/>
        <v xml:space="preserve"> </v>
      </c>
      <c r="Q77" t="str">
        <f t="shared" si="44"/>
        <v xml:space="preserve"> </v>
      </c>
      <c r="R77" t="str">
        <f t="shared" si="45"/>
        <v xml:space="preserve"> </v>
      </c>
      <c r="S77">
        <v>68</v>
      </c>
      <c r="T77">
        <f t="shared" si="46"/>
        <v>0.5</v>
      </c>
      <c r="U77" s="2">
        <f t="shared" si="35"/>
        <v>2.1585494840998338</v>
      </c>
      <c r="V77" s="2">
        <f t="shared" si="47"/>
        <v>2.1585494840998338</v>
      </c>
      <c r="W77" s="2">
        <f t="shared" si="58"/>
        <v>0.5</v>
      </c>
      <c r="X77" s="5" t="str">
        <f t="shared" si="48"/>
        <v xml:space="preserve"> </v>
      </c>
      <c r="Y77" s="5" t="str">
        <f t="shared" si="49"/>
        <v xml:space="preserve"> </v>
      </c>
      <c r="Z77" s="5" t="str">
        <f t="shared" si="50"/>
        <v xml:space="preserve"> </v>
      </c>
      <c r="AA77" s="5" t="str">
        <f t="shared" si="51"/>
        <v xml:space="preserve"> </v>
      </c>
      <c r="AB77" s="5">
        <f t="shared" si="52"/>
        <v>13</v>
      </c>
      <c r="AC77">
        <v>68</v>
      </c>
      <c r="AD77" s="5">
        <f t="shared" si="53"/>
        <v>13</v>
      </c>
      <c r="AE77" s="4">
        <f t="shared" si="59"/>
        <v>0.25220290339986889</v>
      </c>
      <c r="AF77" s="4">
        <f t="shared" si="60"/>
        <v>9.3153507762606003E-2</v>
      </c>
      <c r="AG77" s="4">
        <f t="shared" si="68"/>
        <v>8.6252615358948015E-2</v>
      </c>
      <c r="AH77" s="4">
        <f t="shared" si="61"/>
        <v>0.94635429118860603</v>
      </c>
      <c r="AI77" s="4">
        <f t="shared" si="62"/>
        <v>0.70295851908622964</v>
      </c>
      <c r="AJ77" s="7">
        <f t="shared" si="63"/>
        <v>2.1585494840998338</v>
      </c>
      <c r="AK77" s="10">
        <f t="shared" si="54"/>
        <v>300</v>
      </c>
      <c r="AL77" s="10">
        <f t="shared" si="55"/>
        <v>468</v>
      </c>
      <c r="AM77" s="10">
        <f t="shared" si="64"/>
        <v>468</v>
      </c>
      <c r="AN77" s="6">
        <f t="shared" si="65"/>
        <v>468</v>
      </c>
      <c r="AO77" s="1">
        <f t="shared" si="66"/>
        <v>-46.8</v>
      </c>
    </row>
    <row r="78" spans="2:41" x14ac:dyDescent="0.2">
      <c r="B78" s="8">
        <f t="shared" si="67"/>
        <v>43228</v>
      </c>
      <c r="C78">
        <v>69</v>
      </c>
      <c r="D78" s="4">
        <v>5</v>
      </c>
      <c r="E78" s="5">
        <f t="shared" ref="E78:E141" si="69">IF(D78&gt;0,D78,0)</f>
        <v>5</v>
      </c>
      <c r="F78">
        <v>0</v>
      </c>
      <c r="G78" s="5">
        <f t="shared" si="56"/>
        <v>345</v>
      </c>
      <c r="H78">
        <v>69</v>
      </c>
      <c r="I78" s="5">
        <f t="shared" si="37"/>
        <v>200</v>
      </c>
      <c r="J78" s="5" t="str">
        <f t="shared" si="38"/>
        <v xml:space="preserve"> </v>
      </c>
      <c r="K78" s="5" t="str">
        <f t="shared" si="57"/>
        <v xml:space="preserve"> </v>
      </c>
      <c r="L78" s="5" t="str">
        <f t="shared" si="39"/>
        <v xml:space="preserve"> </v>
      </c>
      <c r="M78" t="str">
        <f t="shared" si="40"/>
        <v>F1</v>
      </c>
      <c r="N78" t="str">
        <f t="shared" si="41"/>
        <v xml:space="preserve"> </v>
      </c>
      <c r="O78" t="str">
        <f t="shared" si="42"/>
        <v xml:space="preserve"> </v>
      </c>
      <c r="P78" t="str">
        <f t="shared" si="43"/>
        <v xml:space="preserve"> </v>
      </c>
      <c r="Q78" t="str">
        <f t="shared" si="44"/>
        <v xml:space="preserve"> </v>
      </c>
      <c r="R78" t="str">
        <f t="shared" si="45"/>
        <v xml:space="preserve"> </v>
      </c>
      <c r="S78">
        <v>69</v>
      </c>
      <c r="T78">
        <f t="shared" si="46"/>
        <v>0.5</v>
      </c>
      <c r="U78" s="2">
        <f t="shared" si="35"/>
        <v>2.2437294287342091</v>
      </c>
      <c r="V78" s="2">
        <f t="shared" si="47"/>
        <v>2.2437294287342091</v>
      </c>
      <c r="W78" s="2">
        <f t="shared" si="58"/>
        <v>0.5</v>
      </c>
      <c r="X78" s="5" t="str">
        <f t="shared" si="48"/>
        <v xml:space="preserve"> </v>
      </c>
      <c r="Y78" s="5" t="str">
        <f t="shared" si="49"/>
        <v xml:space="preserve"> </v>
      </c>
      <c r="Z78" s="5" t="str">
        <f t="shared" si="50"/>
        <v xml:space="preserve"> </v>
      </c>
      <c r="AA78" s="5" t="str">
        <f t="shared" si="51"/>
        <v xml:space="preserve"> </v>
      </c>
      <c r="AB78" s="5">
        <f t="shared" si="52"/>
        <v>13</v>
      </c>
      <c r="AC78">
        <v>69</v>
      </c>
      <c r="AD78" s="5">
        <f t="shared" si="53"/>
        <v>13</v>
      </c>
      <c r="AE78" s="4">
        <f t="shared" si="59"/>
        <v>0.26037137762653084</v>
      </c>
      <c r="AF78" s="4">
        <f t="shared" si="60"/>
        <v>9.4896797844112923E-2</v>
      </c>
      <c r="AG78" s="4">
        <f t="shared" si="68"/>
        <v>8.771712723899272E-2</v>
      </c>
      <c r="AH78" s="4">
        <f t="shared" si="61"/>
        <v>0.98256468580916478</v>
      </c>
      <c r="AI78" s="4">
        <f t="shared" si="62"/>
        <v>0.72933635414474773</v>
      </c>
      <c r="AJ78" s="7">
        <f t="shared" si="63"/>
        <v>2.2437294287342091</v>
      </c>
      <c r="AK78" s="10">
        <f t="shared" si="54"/>
        <v>300</v>
      </c>
      <c r="AL78" s="10">
        <f t="shared" si="55"/>
        <v>480</v>
      </c>
      <c r="AM78" s="10">
        <f t="shared" si="64"/>
        <v>480</v>
      </c>
      <c r="AN78" s="6">
        <f t="shared" si="65"/>
        <v>480</v>
      </c>
      <c r="AO78" s="1">
        <f t="shared" si="66"/>
        <v>-48</v>
      </c>
    </row>
    <row r="79" spans="2:41" x14ac:dyDescent="0.2">
      <c r="B79" s="8">
        <f t="shared" si="67"/>
        <v>43229</v>
      </c>
      <c r="C79">
        <v>70</v>
      </c>
      <c r="D79" s="4">
        <v>5</v>
      </c>
      <c r="E79" s="5">
        <f t="shared" si="69"/>
        <v>5</v>
      </c>
      <c r="F79">
        <v>0</v>
      </c>
      <c r="G79" s="5">
        <f t="shared" si="56"/>
        <v>350</v>
      </c>
      <c r="H79">
        <v>70</v>
      </c>
      <c r="I79" s="5">
        <f t="shared" si="37"/>
        <v>205</v>
      </c>
      <c r="J79" s="5" t="str">
        <f t="shared" si="38"/>
        <v xml:space="preserve"> </v>
      </c>
      <c r="K79" s="5" t="str">
        <f t="shared" si="57"/>
        <v xml:space="preserve"> </v>
      </c>
      <c r="L79" s="5" t="str">
        <f t="shared" si="39"/>
        <v xml:space="preserve"> </v>
      </c>
      <c r="M79" t="str">
        <f t="shared" si="40"/>
        <v>F1</v>
      </c>
      <c r="N79" t="str">
        <f t="shared" si="41"/>
        <v xml:space="preserve"> </v>
      </c>
      <c r="O79" t="str">
        <f t="shared" si="42"/>
        <v xml:space="preserve"> </v>
      </c>
      <c r="P79" t="str">
        <f t="shared" si="43"/>
        <v xml:space="preserve"> </v>
      </c>
      <c r="Q79" t="str">
        <f t="shared" si="44"/>
        <v xml:space="preserve"> </v>
      </c>
      <c r="R79" t="str">
        <f t="shared" si="45"/>
        <v xml:space="preserve"> </v>
      </c>
      <c r="S79">
        <v>70</v>
      </c>
      <c r="T79">
        <f t="shared" si="46"/>
        <v>0.5</v>
      </c>
      <c r="U79" s="2">
        <f t="shared" si="35"/>
        <v>2.3323504227831848</v>
      </c>
      <c r="V79" s="2">
        <f t="shared" si="47"/>
        <v>2.3323504227831848</v>
      </c>
      <c r="W79" s="2">
        <f t="shared" si="58"/>
        <v>0.5</v>
      </c>
      <c r="X79" s="5" t="str">
        <f t="shared" si="48"/>
        <v xml:space="preserve"> </v>
      </c>
      <c r="Y79" s="5" t="str">
        <f t="shared" si="49"/>
        <v xml:space="preserve"> </v>
      </c>
      <c r="Z79" s="5" t="str">
        <f t="shared" si="50"/>
        <v xml:space="preserve"> </v>
      </c>
      <c r="AA79" s="5" t="str">
        <f t="shared" si="51"/>
        <v xml:space="preserve"> </v>
      </c>
      <c r="AB79" s="5">
        <f t="shared" si="52"/>
        <v>13</v>
      </c>
      <c r="AC79">
        <v>70</v>
      </c>
      <c r="AD79" s="5">
        <f t="shared" si="53"/>
        <v>13</v>
      </c>
      <c r="AE79" s="4">
        <f t="shared" si="59"/>
        <v>0.26886983708124701</v>
      </c>
      <c r="AF79" s="4">
        <f t="shared" si="60"/>
        <v>9.671051233526462E-2</v>
      </c>
      <c r="AG79" s="4">
        <f t="shared" si="68"/>
        <v>8.9240801610503462E-2</v>
      </c>
      <c r="AH79" s="4">
        <f t="shared" si="61"/>
        <v>1.0202378867011563</v>
      </c>
      <c r="AI79" s="4">
        <f t="shared" si="62"/>
        <v>0.75677978550385194</v>
      </c>
      <c r="AJ79" s="7">
        <f t="shared" si="63"/>
        <v>2.3323504227831848</v>
      </c>
      <c r="AK79" s="10">
        <f t="shared" si="54"/>
        <v>300</v>
      </c>
      <c r="AL79" s="10">
        <f t="shared" si="55"/>
        <v>492</v>
      </c>
      <c r="AM79" s="10">
        <f t="shared" si="64"/>
        <v>492</v>
      </c>
      <c r="AN79" s="6">
        <f t="shared" si="65"/>
        <v>492</v>
      </c>
      <c r="AO79" s="1">
        <f t="shared" si="66"/>
        <v>-49.2</v>
      </c>
    </row>
    <row r="80" spans="2:41" x14ac:dyDescent="0.2">
      <c r="B80" s="8">
        <f t="shared" si="67"/>
        <v>43230</v>
      </c>
      <c r="C80">
        <v>71</v>
      </c>
      <c r="D80" s="4">
        <v>5</v>
      </c>
      <c r="E80" s="5">
        <f t="shared" si="69"/>
        <v>5</v>
      </c>
      <c r="F80">
        <v>0</v>
      </c>
      <c r="G80" s="5">
        <f t="shared" si="56"/>
        <v>355</v>
      </c>
      <c r="H80">
        <v>71</v>
      </c>
      <c r="I80" s="5">
        <f t="shared" si="37"/>
        <v>210</v>
      </c>
      <c r="J80" s="5" t="str">
        <f t="shared" si="38"/>
        <v xml:space="preserve"> </v>
      </c>
      <c r="K80" s="5" t="str">
        <f t="shared" si="57"/>
        <v xml:space="preserve"> </v>
      </c>
      <c r="L80" s="5" t="str">
        <f t="shared" si="39"/>
        <v xml:space="preserve"> </v>
      </c>
      <c r="M80" t="str">
        <f t="shared" si="40"/>
        <v>F1</v>
      </c>
      <c r="N80" t="str">
        <f t="shared" si="41"/>
        <v xml:space="preserve"> </v>
      </c>
      <c r="O80" t="str">
        <f t="shared" si="42"/>
        <v xml:space="preserve"> </v>
      </c>
      <c r="P80" t="str">
        <f t="shared" si="43"/>
        <v xml:space="preserve"> </v>
      </c>
      <c r="Q80" t="str">
        <f t="shared" si="44"/>
        <v xml:space="preserve"> </v>
      </c>
      <c r="R80" t="str">
        <f t="shared" si="45"/>
        <v xml:space="preserve"> </v>
      </c>
      <c r="S80">
        <v>71</v>
      </c>
      <c r="T80">
        <f t="shared" si="46"/>
        <v>0.5</v>
      </c>
      <c r="U80" s="2">
        <f t="shared" si="35"/>
        <v>2.4245514757415938</v>
      </c>
      <c r="V80" s="2">
        <f t="shared" si="47"/>
        <v>2.4245514757415938</v>
      </c>
      <c r="W80" s="2">
        <f t="shared" si="58"/>
        <v>0.5</v>
      </c>
      <c r="X80" s="5" t="str">
        <f t="shared" si="48"/>
        <v xml:space="preserve"> </v>
      </c>
      <c r="Y80" s="5" t="str">
        <f t="shared" si="49"/>
        <v xml:space="preserve"> </v>
      </c>
      <c r="Z80" s="5" t="str">
        <f t="shared" si="50"/>
        <v xml:space="preserve"> </v>
      </c>
      <c r="AA80" s="5" t="str">
        <f t="shared" si="51"/>
        <v xml:space="preserve"> </v>
      </c>
      <c r="AB80" s="5">
        <f t="shared" si="52"/>
        <v>13</v>
      </c>
      <c r="AC80">
        <v>71</v>
      </c>
      <c r="AD80" s="5">
        <f t="shared" si="53"/>
        <v>13</v>
      </c>
      <c r="AE80" s="4">
        <f t="shared" si="59"/>
        <v>0.27771161231360519</v>
      </c>
      <c r="AF80" s="4">
        <f t="shared" si="60"/>
        <v>9.8597496200032553E-2</v>
      </c>
      <c r="AG80" s="4">
        <f t="shared" si="68"/>
        <v>9.0826028485090304E-2</v>
      </c>
      <c r="AH80" s="4">
        <f t="shared" si="61"/>
        <v>1.0594329874538713</v>
      </c>
      <c r="AI80" s="4">
        <f t="shared" si="62"/>
        <v>0.78533186049753667</v>
      </c>
      <c r="AJ80" s="7">
        <f t="shared" si="63"/>
        <v>2.4245514757415938</v>
      </c>
      <c r="AK80" s="10">
        <f t="shared" si="54"/>
        <v>300</v>
      </c>
      <c r="AL80" s="10">
        <f t="shared" si="55"/>
        <v>504</v>
      </c>
      <c r="AM80" s="10">
        <f t="shared" si="64"/>
        <v>500</v>
      </c>
      <c r="AN80" s="6">
        <f t="shared" si="65"/>
        <v>500</v>
      </c>
      <c r="AO80" s="1">
        <f t="shared" si="66"/>
        <v>-50</v>
      </c>
    </row>
    <row r="81" spans="2:41" x14ac:dyDescent="0.2">
      <c r="B81" s="8">
        <f t="shared" si="67"/>
        <v>43231</v>
      </c>
      <c r="C81">
        <v>72</v>
      </c>
      <c r="D81" s="4">
        <v>5</v>
      </c>
      <c r="E81" s="5">
        <f t="shared" si="69"/>
        <v>5</v>
      </c>
      <c r="F81">
        <v>0</v>
      </c>
      <c r="G81" s="5">
        <f t="shared" si="56"/>
        <v>360</v>
      </c>
      <c r="H81">
        <v>72</v>
      </c>
      <c r="I81" s="5">
        <f t="shared" si="37"/>
        <v>215</v>
      </c>
      <c r="J81" s="5" t="str">
        <f t="shared" si="38"/>
        <v xml:space="preserve"> </v>
      </c>
      <c r="K81" s="5" t="str">
        <f t="shared" si="57"/>
        <v xml:space="preserve"> </v>
      </c>
      <c r="L81" s="5" t="str">
        <f t="shared" si="39"/>
        <v xml:space="preserve"> </v>
      </c>
      <c r="M81" t="str">
        <f t="shared" si="40"/>
        <v>F1</v>
      </c>
      <c r="N81" t="str">
        <f t="shared" si="41"/>
        <v xml:space="preserve"> </v>
      </c>
      <c r="O81" t="str">
        <f t="shared" si="42"/>
        <v xml:space="preserve"> </v>
      </c>
      <c r="P81" t="str">
        <f t="shared" si="43"/>
        <v xml:space="preserve"> </v>
      </c>
      <c r="Q81" t="str">
        <f t="shared" si="44"/>
        <v xml:space="preserve"> </v>
      </c>
      <c r="R81" t="str">
        <f t="shared" si="45"/>
        <v xml:space="preserve"> </v>
      </c>
      <c r="S81">
        <v>72</v>
      </c>
      <c r="T81">
        <f t="shared" si="46"/>
        <v>0.5</v>
      </c>
      <c r="U81" s="2">
        <f t="shared" si="35"/>
        <v>2.5204772127282657</v>
      </c>
      <c r="V81" s="2">
        <f t="shared" si="47"/>
        <v>2.5204772127282657</v>
      </c>
      <c r="W81" s="2">
        <f t="shared" si="58"/>
        <v>0.5</v>
      </c>
      <c r="X81" s="5" t="str">
        <f t="shared" si="48"/>
        <v xml:space="preserve"> </v>
      </c>
      <c r="Y81" s="5" t="str">
        <f t="shared" si="49"/>
        <v xml:space="preserve"> </v>
      </c>
      <c r="Z81" s="5" t="str">
        <f t="shared" si="50"/>
        <v xml:space="preserve"> </v>
      </c>
      <c r="AA81" s="5" t="str">
        <f t="shared" si="51"/>
        <v xml:space="preserve"> </v>
      </c>
      <c r="AB81" s="5">
        <f t="shared" si="52"/>
        <v>13</v>
      </c>
      <c r="AC81">
        <v>72</v>
      </c>
      <c r="AD81" s="5">
        <f t="shared" si="53"/>
        <v>13</v>
      </c>
      <c r="AE81" s="4">
        <f t="shared" si="59"/>
        <v>0.28691057239291196</v>
      </c>
      <c r="AF81" s="4">
        <f t="shared" si="60"/>
        <v>0.10056070933157318</v>
      </c>
      <c r="AG81" s="4">
        <f t="shared" si="68"/>
        <v>9.2475294424649745E-2</v>
      </c>
      <c r="AH81" s="4">
        <f t="shared" si="61"/>
        <v>1.1002114688847402</v>
      </c>
      <c r="AI81" s="4">
        <f t="shared" si="62"/>
        <v>0.81503736546073302</v>
      </c>
      <c r="AJ81" s="7">
        <f t="shared" si="63"/>
        <v>2.5204772127282657</v>
      </c>
      <c r="AK81" s="10">
        <f t="shared" si="54"/>
        <v>300</v>
      </c>
      <c r="AL81" s="10">
        <f t="shared" si="55"/>
        <v>516</v>
      </c>
      <c r="AM81" s="10">
        <f t="shared" si="64"/>
        <v>500</v>
      </c>
      <c r="AN81" s="6">
        <f t="shared" si="65"/>
        <v>500</v>
      </c>
      <c r="AO81" s="1">
        <f t="shared" si="66"/>
        <v>-50</v>
      </c>
    </row>
    <row r="82" spans="2:41" x14ac:dyDescent="0.2">
      <c r="B82" s="8">
        <f t="shared" si="67"/>
        <v>43232</v>
      </c>
      <c r="C82">
        <v>73</v>
      </c>
      <c r="D82" s="4">
        <v>5</v>
      </c>
      <c r="E82" s="5">
        <f t="shared" si="69"/>
        <v>5</v>
      </c>
      <c r="F82">
        <v>0</v>
      </c>
      <c r="G82" s="5">
        <f t="shared" si="56"/>
        <v>365</v>
      </c>
      <c r="H82">
        <v>73</v>
      </c>
      <c r="I82" s="5">
        <f t="shared" si="37"/>
        <v>220</v>
      </c>
      <c r="J82" s="5" t="str">
        <f t="shared" si="38"/>
        <v xml:space="preserve"> </v>
      </c>
      <c r="K82" s="5" t="str">
        <f t="shared" si="57"/>
        <v xml:space="preserve"> </v>
      </c>
      <c r="L82" s="5" t="str">
        <f t="shared" si="39"/>
        <v xml:space="preserve"> </v>
      </c>
      <c r="M82" t="str">
        <f t="shared" si="40"/>
        <v>F1</v>
      </c>
      <c r="N82" t="str">
        <f t="shared" si="41"/>
        <v xml:space="preserve"> </v>
      </c>
      <c r="O82" t="str">
        <f t="shared" si="42"/>
        <v xml:space="preserve"> </v>
      </c>
      <c r="P82" t="str">
        <f t="shared" si="43"/>
        <v xml:space="preserve"> </v>
      </c>
      <c r="Q82" t="str">
        <f t="shared" si="44"/>
        <v xml:space="preserve"> </v>
      </c>
      <c r="R82" t="str">
        <f t="shared" si="45"/>
        <v xml:space="preserve"> </v>
      </c>
      <c r="S82">
        <v>73</v>
      </c>
      <c r="T82">
        <f t="shared" si="46"/>
        <v>0.5</v>
      </c>
      <c r="U82" s="2">
        <f t="shared" si="35"/>
        <v>2.6202781013427048</v>
      </c>
      <c r="V82" s="2">
        <f t="shared" si="47"/>
        <v>2.6202781013427048</v>
      </c>
      <c r="W82" s="2">
        <f t="shared" si="58"/>
        <v>0.5</v>
      </c>
      <c r="X82" s="5" t="str">
        <f t="shared" si="48"/>
        <v xml:space="preserve"> </v>
      </c>
      <c r="Y82" s="5" t="str">
        <f t="shared" si="49"/>
        <v xml:space="preserve"> </v>
      </c>
      <c r="Z82" s="5" t="str">
        <f t="shared" si="50"/>
        <v xml:space="preserve"> </v>
      </c>
      <c r="AA82" s="5" t="str">
        <f t="shared" si="51"/>
        <v xml:space="preserve"> </v>
      </c>
      <c r="AB82" s="5">
        <f t="shared" si="52"/>
        <v>13</v>
      </c>
      <c r="AC82">
        <v>73</v>
      </c>
      <c r="AD82" s="5">
        <f t="shared" si="53"/>
        <v>13</v>
      </c>
      <c r="AE82" s="4">
        <f t="shared" si="59"/>
        <v>0.29648114666299674</v>
      </c>
      <c r="AF82" s="4">
        <f t="shared" si="60"/>
        <v>0.10260323119506976</v>
      </c>
      <c r="AG82" s="4">
        <f t="shared" si="68"/>
        <v>9.4191186441746566E-2</v>
      </c>
      <c r="AH82" s="4">
        <f t="shared" si="61"/>
        <v>1.1426372954771755</v>
      </c>
      <c r="AI82" s="4">
        <f t="shared" si="62"/>
        <v>0.84594289598044659</v>
      </c>
      <c r="AJ82" s="7">
        <f t="shared" si="63"/>
        <v>2.6202781013427048</v>
      </c>
      <c r="AK82" s="10">
        <f t="shared" si="54"/>
        <v>300</v>
      </c>
      <c r="AL82" s="10">
        <f t="shared" si="55"/>
        <v>528</v>
      </c>
      <c r="AM82" s="10">
        <f t="shared" si="64"/>
        <v>500</v>
      </c>
      <c r="AN82" s="6">
        <f t="shared" si="65"/>
        <v>500</v>
      </c>
      <c r="AO82" s="1">
        <f t="shared" si="66"/>
        <v>-50</v>
      </c>
    </row>
    <row r="83" spans="2:41" x14ac:dyDescent="0.2">
      <c r="B83" s="8">
        <f t="shared" si="67"/>
        <v>43233</v>
      </c>
      <c r="C83">
        <v>74</v>
      </c>
      <c r="D83" s="4">
        <v>5</v>
      </c>
      <c r="E83" s="5">
        <f t="shared" si="69"/>
        <v>5</v>
      </c>
      <c r="F83">
        <v>0</v>
      </c>
      <c r="G83" s="5">
        <f t="shared" si="56"/>
        <v>370</v>
      </c>
      <c r="H83">
        <v>74</v>
      </c>
      <c r="I83" s="5">
        <f t="shared" si="37"/>
        <v>225</v>
      </c>
      <c r="J83" s="5" t="str">
        <f t="shared" si="38"/>
        <v xml:space="preserve"> </v>
      </c>
      <c r="K83" s="5" t="str">
        <f t="shared" si="57"/>
        <v xml:space="preserve"> </v>
      </c>
      <c r="L83" s="5" t="str">
        <f t="shared" si="39"/>
        <v xml:space="preserve"> </v>
      </c>
      <c r="M83" t="str">
        <f t="shared" si="40"/>
        <v>F1</v>
      </c>
      <c r="N83" t="str">
        <f t="shared" si="41"/>
        <v xml:space="preserve"> </v>
      </c>
      <c r="O83" t="str">
        <f t="shared" si="42"/>
        <v xml:space="preserve"> </v>
      </c>
      <c r="P83" t="str">
        <f t="shared" si="43"/>
        <v xml:space="preserve"> </v>
      </c>
      <c r="Q83" t="str">
        <f t="shared" si="44"/>
        <v xml:space="preserve"> </v>
      </c>
      <c r="R83" t="str">
        <f t="shared" si="45"/>
        <v xml:space="preserve"> </v>
      </c>
      <c r="S83">
        <v>74</v>
      </c>
      <c r="T83">
        <f t="shared" si="46"/>
        <v>0.5</v>
      </c>
      <c r="U83" s="2">
        <f t="shared" si="35"/>
        <v>2.7241106876861965</v>
      </c>
      <c r="V83" s="2">
        <f t="shared" si="47"/>
        <v>2.7241106876861965</v>
      </c>
      <c r="W83" s="2">
        <f t="shared" si="58"/>
        <v>0.5</v>
      </c>
      <c r="X83" s="5" t="str">
        <f t="shared" si="48"/>
        <v xml:space="preserve"> </v>
      </c>
      <c r="Y83" s="5" t="str">
        <f t="shared" si="49"/>
        <v xml:space="preserve"> </v>
      </c>
      <c r="Z83" s="5" t="str">
        <f t="shared" si="50"/>
        <v xml:space="preserve"> </v>
      </c>
      <c r="AA83" s="5" t="str">
        <f t="shared" si="51"/>
        <v xml:space="preserve"> </v>
      </c>
      <c r="AB83" s="5">
        <f t="shared" si="52"/>
        <v>13</v>
      </c>
      <c r="AC83">
        <v>74</v>
      </c>
      <c r="AD83" s="5">
        <f t="shared" si="53"/>
        <v>13</v>
      </c>
      <c r="AE83" s="4">
        <f t="shared" si="59"/>
        <v>0.30643834737585296</v>
      </c>
      <c r="AF83" s="4">
        <f t="shared" si="60"/>
        <v>0.10472826565813242</v>
      </c>
      <c r="AG83" s="4">
        <f t="shared" si="68"/>
        <v>9.5976396057560809E-2</v>
      </c>
      <c r="AH83" s="4">
        <f t="shared" si="61"/>
        <v>1.1867770157142525</v>
      </c>
      <c r="AI83" s="4">
        <f t="shared" si="62"/>
        <v>0.87809692998486233</v>
      </c>
      <c r="AJ83" s="7">
        <f t="shared" si="63"/>
        <v>2.7241106876861965</v>
      </c>
      <c r="AK83" s="10">
        <f t="shared" si="54"/>
        <v>300</v>
      </c>
      <c r="AL83" s="10">
        <f t="shared" si="55"/>
        <v>540</v>
      </c>
      <c r="AM83" s="10">
        <f t="shared" si="64"/>
        <v>500</v>
      </c>
      <c r="AN83" s="6">
        <f t="shared" si="65"/>
        <v>500</v>
      </c>
      <c r="AO83" s="1">
        <f t="shared" si="66"/>
        <v>-50</v>
      </c>
    </row>
    <row r="84" spans="2:41" x14ac:dyDescent="0.2">
      <c r="B84" s="8">
        <f t="shared" si="67"/>
        <v>43234</v>
      </c>
      <c r="C84">
        <v>75</v>
      </c>
      <c r="D84" s="4">
        <v>5</v>
      </c>
      <c r="E84" s="5">
        <f t="shared" si="69"/>
        <v>5</v>
      </c>
      <c r="F84">
        <v>0</v>
      </c>
      <c r="G84" s="5">
        <f t="shared" si="56"/>
        <v>375</v>
      </c>
      <c r="H84">
        <v>75</v>
      </c>
      <c r="I84" s="5">
        <f t="shared" si="37"/>
        <v>230</v>
      </c>
      <c r="J84" s="5" t="str">
        <f t="shared" si="38"/>
        <v xml:space="preserve"> </v>
      </c>
      <c r="K84" s="5" t="str">
        <f t="shared" si="57"/>
        <v xml:space="preserve"> </v>
      </c>
      <c r="L84" s="5" t="str">
        <f t="shared" si="39"/>
        <v xml:space="preserve"> </v>
      </c>
      <c r="M84" t="str">
        <f t="shared" si="40"/>
        <v>F1</v>
      </c>
      <c r="N84" t="str">
        <f t="shared" si="41"/>
        <v xml:space="preserve"> </v>
      </c>
      <c r="O84" t="str">
        <f t="shared" si="42"/>
        <v xml:space="preserve"> </v>
      </c>
      <c r="P84" t="str">
        <f t="shared" si="43"/>
        <v xml:space="preserve"> </v>
      </c>
      <c r="Q84" t="str">
        <f t="shared" si="44"/>
        <v xml:space="preserve"> </v>
      </c>
      <c r="R84" t="str">
        <f t="shared" si="45"/>
        <v xml:space="preserve"> </v>
      </c>
      <c r="S84">
        <v>75</v>
      </c>
      <c r="T84">
        <f t="shared" si="46"/>
        <v>0.5</v>
      </c>
      <c r="U84" s="2">
        <f t="shared" ref="U84:U147" si="70">$AR$33+($AR$34-$AR$33)*(2.7182^(2.4*(I84/$AR$23))-1)/10</f>
        <v>2.8321378419175529</v>
      </c>
      <c r="V84" s="2">
        <f t="shared" si="47"/>
        <v>2.8321378419175529</v>
      </c>
      <c r="W84" s="2">
        <f t="shared" si="58"/>
        <v>0.5</v>
      </c>
      <c r="X84" s="5" t="str">
        <f t="shared" si="48"/>
        <v xml:space="preserve"> </v>
      </c>
      <c r="Y84" s="5" t="str">
        <f t="shared" si="49"/>
        <v xml:space="preserve"> </v>
      </c>
      <c r="Z84" s="5" t="str">
        <f t="shared" si="50"/>
        <v xml:space="preserve"> </v>
      </c>
      <c r="AA84" s="5" t="str">
        <f t="shared" si="51"/>
        <v xml:space="preserve"> </v>
      </c>
      <c r="AB84" s="5">
        <f t="shared" si="52"/>
        <v>13</v>
      </c>
      <c r="AC84">
        <v>75</v>
      </c>
      <c r="AD84" s="5">
        <f t="shared" si="53"/>
        <v>13</v>
      </c>
      <c r="AE84" s="4">
        <f t="shared" si="59"/>
        <v>0.31679779323961993</v>
      </c>
      <c r="AF84" s="4">
        <f t="shared" si="60"/>
        <v>0.10693914601633531</v>
      </c>
      <c r="AG84" s="4">
        <f t="shared" si="68"/>
        <v>9.7833723523765903E-2</v>
      </c>
      <c r="AH84" s="4">
        <f t="shared" si="61"/>
        <v>1.232699866465611</v>
      </c>
      <c r="AI84" s="4">
        <f t="shared" si="62"/>
        <v>0.91154990378505751</v>
      </c>
      <c r="AJ84" s="7">
        <f t="shared" si="63"/>
        <v>2.8321378419175529</v>
      </c>
      <c r="AK84" s="10">
        <f t="shared" si="54"/>
        <v>300</v>
      </c>
      <c r="AL84" s="10">
        <f t="shared" si="55"/>
        <v>552</v>
      </c>
      <c r="AM84" s="10">
        <f t="shared" si="64"/>
        <v>500</v>
      </c>
      <c r="AN84" s="6">
        <f t="shared" si="65"/>
        <v>500</v>
      </c>
      <c r="AO84" s="1">
        <f t="shared" si="66"/>
        <v>-50</v>
      </c>
    </row>
    <row r="85" spans="2:41" x14ac:dyDescent="0.2">
      <c r="B85" s="8">
        <f t="shared" si="67"/>
        <v>43235</v>
      </c>
      <c r="C85">
        <v>76</v>
      </c>
      <c r="D85" s="4">
        <v>5</v>
      </c>
      <c r="E85" s="5">
        <f t="shared" si="69"/>
        <v>5</v>
      </c>
      <c r="F85">
        <v>0</v>
      </c>
      <c r="G85" s="5">
        <f t="shared" si="56"/>
        <v>380</v>
      </c>
      <c r="H85">
        <v>76</v>
      </c>
      <c r="I85" s="5">
        <f t="shared" si="37"/>
        <v>235</v>
      </c>
      <c r="J85" s="5" t="str">
        <f t="shared" si="38"/>
        <v xml:space="preserve"> </v>
      </c>
      <c r="K85" s="5" t="str">
        <f t="shared" si="57"/>
        <v xml:space="preserve"> </v>
      </c>
      <c r="L85" s="5" t="str">
        <f t="shared" si="39"/>
        <v xml:space="preserve"> </v>
      </c>
      <c r="M85" t="str">
        <f t="shared" si="40"/>
        <v>F1</v>
      </c>
      <c r="N85" t="str">
        <f t="shared" si="41"/>
        <v xml:space="preserve"> </v>
      </c>
      <c r="O85" t="str">
        <f t="shared" si="42"/>
        <v xml:space="preserve"> </v>
      </c>
      <c r="P85" t="str">
        <f t="shared" si="43"/>
        <v xml:space="preserve"> </v>
      </c>
      <c r="Q85" t="str">
        <f t="shared" si="44"/>
        <v xml:space="preserve"> </v>
      </c>
      <c r="R85" t="str">
        <f t="shared" si="45"/>
        <v xml:space="preserve"> </v>
      </c>
      <c r="S85">
        <v>76</v>
      </c>
      <c r="T85">
        <f t="shared" si="46"/>
        <v>0.5</v>
      </c>
      <c r="U85" s="2">
        <f t="shared" si="70"/>
        <v>2.9445290137286859</v>
      </c>
      <c r="V85" s="2">
        <f t="shared" si="47"/>
        <v>2.9445290137286859</v>
      </c>
      <c r="W85" s="2">
        <f t="shared" si="58"/>
        <v>0.5</v>
      </c>
      <c r="X85" s="5" t="str">
        <f t="shared" si="48"/>
        <v xml:space="preserve"> </v>
      </c>
      <c r="Y85" s="5" t="str">
        <f t="shared" si="49"/>
        <v xml:space="preserve"> </v>
      </c>
      <c r="Z85" s="5" t="str">
        <f t="shared" si="50"/>
        <v xml:space="preserve"> </v>
      </c>
      <c r="AA85" s="5" t="str">
        <f t="shared" si="51"/>
        <v xml:space="preserve"> </v>
      </c>
      <c r="AB85" s="5">
        <f t="shared" si="52"/>
        <v>13</v>
      </c>
      <c r="AC85">
        <v>76</v>
      </c>
      <c r="AD85" s="5">
        <f t="shared" si="53"/>
        <v>13</v>
      </c>
      <c r="AE85" s="4">
        <f t="shared" si="59"/>
        <v>0.32757573391784234</v>
      </c>
      <c r="AF85" s="4">
        <f t="shared" si="60"/>
        <v>0.10923934022177062</v>
      </c>
      <c r="AG85" s="4">
        <f t="shared" si="68"/>
        <v>9.9766082214958696E-2</v>
      </c>
      <c r="AH85" s="4">
        <f t="shared" si="61"/>
        <v>1.2804778815913183</v>
      </c>
      <c r="AI85" s="4">
        <f t="shared" si="62"/>
        <v>0.94635429118860603</v>
      </c>
      <c r="AJ85" s="7">
        <f t="shared" si="63"/>
        <v>2.9445290137286859</v>
      </c>
      <c r="AK85" s="10">
        <f t="shared" si="54"/>
        <v>300</v>
      </c>
      <c r="AL85" s="10">
        <f t="shared" si="55"/>
        <v>564</v>
      </c>
      <c r="AM85" s="10">
        <f t="shared" si="64"/>
        <v>500</v>
      </c>
      <c r="AN85" s="6">
        <f t="shared" si="65"/>
        <v>500</v>
      </c>
      <c r="AO85" s="1">
        <f t="shared" si="66"/>
        <v>-50</v>
      </c>
    </row>
    <row r="86" spans="2:41" x14ac:dyDescent="0.2">
      <c r="B86" s="8">
        <f t="shared" si="67"/>
        <v>43236</v>
      </c>
      <c r="C86">
        <v>77</v>
      </c>
      <c r="D86" s="4">
        <v>5</v>
      </c>
      <c r="E86" s="5">
        <f t="shared" si="69"/>
        <v>5</v>
      </c>
      <c r="F86">
        <v>0</v>
      </c>
      <c r="G86" s="5">
        <f t="shared" si="56"/>
        <v>385</v>
      </c>
      <c r="H86">
        <v>77</v>
      </c>
      <c r="I86" s="5">
        <f t="shared" si="37"/>
        <v>240</v>
      </c>
      <c r="J86" s="5" t="str">
        <f t="shared" si="38"/>
        <v xml:space="preserve"> </v>
      </c>
      <c r="K86" s="5" t="str">
        <f t="shared" si="57"/>
        <v xml:space="preserve"> </v>
      </c>
      <c r="L86" s="5" t="str">
        <f t="shared" si="39"/>
        <v xml:space="preserve"> </v>
      </c>
      <c r="M86" t="str">
        <f t="shared" si="40"/>
        <v>F1</v>
      </c>
      <c r="N86" t="str">
        <f t="shared" si="41"/>
        <v xml:space="preserve"> </v>
      </c>
      <c r="O86" t="str">
        <f t="shared" si="42"/>
        <v xml:space="preserve"> </v>
      </c>
      <c r="P86" t="str">
        <f t="shared" si="43"/>
        <v xml:space="preserve"> </v>
      </c>
      <c r="Q86" t="str">
        <f t="shared" si="44"/>
        <v xml:space="preserve"> </v>
      </c>
      <c r="R86" t="str">
        <f t="shared" si="45"/>
        <v xml:space="preserve"> </v>
      </c>
      <c r="S86">
        <v>77</v>
      </c>
      <c r="T86">
        <f t="shared" si="46"/>
        <v>0.5</v>
      </c>
      <c r="U86" s="2">
        <f t="shared" si="70"/>
        <v>3.0614604981407108</v>
      </c>
      <c r="V86" s="2">
        <f t="shared" si="47"/>
        <v>3.0614604981407108</v>
      </c>
      <c r="W86" s="2">
        <f t="shared" si="58"/>
        <v>0.5</v>
      </c>
      <c r="X86" s="5" t="str">
        <f t="shared" si="48"/>
        <v xml:space="preserve"> </v>
      </c>
      <c r="Y86" s="5" t="str">
        <f t="shared" si="49"/>
        <v xml:space="preserve"> </v>
      </c>
      <c r="Z86" s="5" t="str">
        <f t="shared" si="50"/>
        <v xml:space="preserve"> </v>
      </c>
      <c r="AA86" s="5" t="str">
        <f t="shared" si="51"/>
        <v xml:space="preserve"> </v>
      </c>
      <c r="AB86" s="5">
        <f t="shared" si="52"/>
        <v>13</v>
      </c>
      <c r="AC86">
        <v>77</v>
      </c>
      <c r="AD86" s="5">
        <f t="shared" si="53"/>
        <v>13</v>
      </c>
      <c r="AE86" s="4">
        <f t="shared" si="59"/>
        <v>0.3387890755184364</v>
      </c>
      <c r="AF86" s="4">
        <f t="shared" si="60"/>
        <v>0.1116324563228242</v>
      </c>
      <c r="AG86" s="4">
        <f t="shared" si="68"/>
        <v>0.10177650319853349</v>
      </c>
      <c r="AH86" s="4">
        <f t="shared" si="61"/>
        <v>1.3301860049330467</v>
      </c>
      <c r="AI86" s="4">
        <f t="shared" si="62"/>
        <v>0.98256468580916478</v>
      </c>
      <c r="AJ86" s="7">
        <f t="shared" si="63"/>
        <v>3.0614604981407108</v>
      </c>
      <c r="AK86" s="10">
        <f t="shared" si="54"/>
        <v>300</v>
      </c>
      <c r="AL86" s="10">
        <f t="shared" si="55"/>
        <v>576</v>
      </c>
      <c r="AM86" s="10">
        <f t="shared" si="64"/>
        <v>500</v>
      </c>
      <c r="AN86" s="6">
        <f t="shared" si="65"/>
        <v>500</v>
      </c>
      <c r="AO86" s="1">
        <f t="shared" si="66"/>
        <v>-50</v>
      </c>
    </row>
    <row r="87" spans="2:41" x14ac:dyDescent="0.2">
      <c r="B87" s="8">
        <f t="shared" si="67"/>
        <v>43237</v>
      </c>
      <c r="C87">
        <v>78</v>
      </c>
      <c r="D87" s="4">
        <v>5</v>
      </c>
      <c r="E87" s="5">
        <f t="shared" si="69"/>
        <v>5</v>
      </c>
      <c r="F87">
        <v>0</v>
      </c>
      <c r="G87" s="5">
        <f t="shared" si="56"/>
        <v>390</v>
      </c>
      <c r="H87">
        <v>78</v>
      </c>
      <c r="I87" s="5">
        <f t="shared" si="37"/>
        <v>245</v>
      </c>
      <c r="J87" s="5" t="str">
        <f t="shared" si="38"/>
        <v xml:space="preserve"> </v>
      </c>
      <c r="K87" s="5" t="str">
        <f t="shared" si="57"/>
        <v xml:space="preserve"> </v>
      </c>
      <c r="L87" s="5" t="str">
        <f t="shared" si="39"/>
        <v xml:space="preserve"> </v>
      </c>
      <c r="M87" t="str">
        <f t="shared" si="40"/>
        <v>F1</v>
      </c>
      <c r="N87" t="str">
        <f t="shared" si="41"/>
        <v xml:space="preserve"> </v>
      </c>
      <c r="O87" t="str">
        <f t="shared" si="42"/>
        <v xml:space="preserve"> </v>
      </c>
      <c r="P87" t="str">
        <f t="shared" si="43"/>
        <v xml:space="preserve"> </v>
      </c>
      <c r="Q87" t="str">
        <f t="shared" si="44"/>
        <v xml:space="preserve"> </v>
      </c>
      <c r="R87" t="str">
        <f t="shared" si="45"/>
        <v xml:space="preserve"> </v>
      </c>
      <c r="S87">
        <v>78</v>
      </c>
      <c r="T87">
        <f t="shared" si="46"/>
        <v>0.5</v>
      </c>
      <c r="U87" s="2">
        <f t="shared" si="70"/>
        <v>3.1831157120375493</v>
      </c>
      <c r="V87" s="2">
        <f t="shared" si="47"/>
        <v>3.1831157120375493</v>
      </c>
      <c r="W87" s="2">
        <f t="shared" si="58"/>
        <v>0.5</v>
      </c>
      <c r="X87" s="5" t="str">
        <f t="shared" si="48"/>
        <v xml:space="preserve"> </v>
      </c>
      <c r="Y87" s="5" t="str">
        <f t="shared" si="49"/>
        <v xml:space="preserve"> </v>
      </c>
      <c r="Z87" s="5" t="str">
        <f t="shared" si="50"/>
        <v xml:space="preserve"> </v>
      </c>
      <c r="AA87" s="5" t="str">
        <f t="shared" si="51"/>
        <v xml:space="preserve"> </v>
      </c>
      <c r="AB87" s="5">
        <f t="shared" si="52"/>
        <v>13</v>
      </c>
      <c r="AC87">
        <v>78</v>
      </c>
      <c r="AD87" s="5">
        <f t="shared" si="53"/>
        <v>13</v>
      </c>
      <c r="AE87" s="4">
        <f t="shared" si="59"/>
        <v>0.3504554071123448</v>
      </c>
      <c r="AF87" s="4">
        <f t="shared" si="60"/>
        <v>0.11412224812370281</v>
      </c>
      <c r="AG87" s="4">
        <f t="shared" si="68"/>
        <v>0.10386813998916605</v>
      </c>
      <c r="AH87" s="4">
        <f t="shared" si="61"/>
        <v>1.3819022078698031</v>
      </c>
      <c r="AI87" s="4">
        <f t="shared" si="62"/>
        <v>1.0202378867011563</v>
      </c>
      <c r="AJ87" s="7">
        <f t="shared" si="63"/>
        <v>3.1831157120375493</v>
      </c>
      <c r="AK87" s="10">
        <f t="shared" si="54"/>
        <v>300</v>
      </c>
      <c r="AL87" s="10">
        <f t="shared" si="55"/>
        <v>588</v>
      </c>
      <c r="AM87" s="10">
        <f t="shared" si="64"/>
        <v>500</v>
      </c>
      <c r="AN87" s="6">
        <f t="shared" si="65"/>
        <v>500</v>
      </c>
      <c r="AO87" s="1">
        <f t="shared" si="66"/>
        <v>-50</v>
      </c>
    </row>
    <row r="88" spans="2:41" x14ac:dyDescent="0.2">
      <c r="B88" s="8">
        <f t="shared" si="67"/>
        <v>43238</v>
      </c>
      <c r="C88">
        <v>79</v>
      </c>
      <c r="D88" s="4">
        <v>5</v>
      </c>
      <c r="E88" s="5">
        <f t="shared" si="69"/>
        <v>5</v>
      </c>
      <c r="F88">
        <v>0</v>
      </c>
      <c r="G88" s="5">
        <f t="shared" si="56"/>
        <v>395</v>
      </c>
      <c r="H88">
        <v>79</v>
      </c>
      <c r="I88" s="5">
        <f t="shared" si="37"/>
        <v>250</v>
      </c>
      <c r="J88" s="5" t="str">
        <f t="shared" si="38"/>
        <v xml:space="preserve"> </v>
      </c>
      <c r="K88" s="5" t="str">
        <f t="shared" si="57"/>
        <v xml:space="preserve"> </v>
      </c>
      <c r="L88" s="5" t="str">
        <f t="shared" si="39"/>
        <v xml:space="preserve"> </v>
      </c>
      <c r="M88" t="str">
        <f t="shared" si="40"/>
        <v>F1</v>
      </c>
      <c r="N88" t="str">
        <f t="shared" si="41"/>
        <v xml:space="preserve"> </v>
      </c>
      <c r="O88" t="str">
        <f t="shared" si="42"/>
        <v xml:space="preserve"> </v>
      </c>
      <c r="P88" t="str">
        <f t="shared" si="43"/>
        <v xml:space="preserve"> </v>
      </c>
      <c r="Q88" t="str">
        <f t="shared" si="44"/>
        <v xml:space="preserve"> </v>
      </c>
      <c r="R88" t="str">
        <f t="shared" si="45"/>
        <v xml:space="preserve"> </v>
      </c>
      <c r="S88">
        <v>79</v>
      </c>
      <c r="T88">
        <f t="shared" si="46"/>
        <v>0.5</v>
      </c>
      <c r="U88" s="2">
        <f t="shared" si="70"/>
        <v>3.3096854818707606</v>
      </c>
      <c r="V88" s="2">
        <f t="shared" si="47"/>
        <v>3.3096854818707606</v>
      </c>
      <c r="W88" s="2">
        <f t="shared" si="58"/>
        <v>0.5</v>
      </c>
      <c r="X88" s="5" t="str">
        <f t="shared" si="48"/>
        <v xml:space="preserve"> </v>
      </c>
      <c r="Y88" s="5" t="str">
        <f t="shared" si="49"/>
        <v xml:space="preserve"> </v>
      </c>
      <c r="Z88" s="5" t="str">
        <f t="shared" si="50"/>
        <v xml:space="preserve"> </v>
      </c>
      <c r="AA88" s="5" t="str">
        <f t="shared" si="51"/>
        <v xml:space="preserve"> </v>
      </c>
      <c r="AB88" s="5">
        <f t="shared" si="52"/>
        <v>13</v>
      </c>
      <c r="AC88">
        <v>79</v>
      </c>
      <c r="AD88" s="5">
        <f t="shared" si="53"/>
        <v>13</v>
      </c>
      <c r="AE88" s="4">
        <f t="shared" si="59"/>
        <v>0.36259302832347523</v>
      </c>
      <c r="AF88" s="4">
        <f t="shared" si="60"/>
        <v>0.11671262107259306</v>
      </c>
      <c r="AG88" s="4">
        <f t="shared" si="68"/>
        <v>0.10604427349536771</v>
      </c>
      <c r="AH88" s="4">
        <f t="shared" si="61"/>
        <v>1.4357076116226044</v>
      </c>
      <c r="AI88" s="4">
        <f t="shared" si="62"/>
        <v>1.0594329874538713</v>
      </c>
      <c r="AJ88" s="7">
        <f t="shared" si="63"/>
        <v>3.3096854818707606</v>
      </c>
      <c r="AK88" s="10">
        <f t="shared" si="54"/>
        <v>300</v>
      </c>
      <c r="AL88" s="10">
        <f t="shared" si="55"/>
        <v>600</v>
      </c>
      <c r="AM88" s="10">
        <f t="shared" si="64"/>
        <v>500</v>
      </c>
      <c r="AN88" s="6">
        <f t="shared" si="65"/>
        <v>500</v>
      </c>
      <c r="AO88" s="1">
        <f t="shared" si="66"/>
        <v>-50</v>
      </c>
    </row>
    <row r="89" spans="2:41" x14ac:dyDescent="0.2">
      <c r="B89" s="8">
        <f t="shared" si="67"/>
        <v>43239</v>
      </c>
      <c r="C89">
        <v>80</v>
      </c>
      <c r="D89" s="4">
        <v>5</v>
      </c>
      <c r="E89" s="5">
        <f t="shared" si="69"/>
        <v>5</v>
      </c>
      <c r="F89">
        <v>0</v>
      </c>
      <c r="G89" s="5">
        <f t="shared" si="56"/>
        <v>400</v>
      </c>
      <c r="H89">
        <v>80</v>
      </c>
      <c r="I89" s="5">
        <f t="shared" si="37"/>
        <v>255</v>
      </c>
      <c r="J89" s="5" t="str">
        <f t="shared" si="38"/>
        <v xml:space="preserve"> </v>
      </c>
      <c r="K89" s="5" t="str">
        <f t="shared" si="57"/>
        <v xml:space="preserve"> </v>
      </c>
      <c r="L89" s="5" t="str">
        <f t="shared" si="39"/>
        <v xml:space="preserve"> </v>
      </c>
      <c r="M89" t="str">
        <f t="shared" si="40"/>
        <v>F1</v>
      </c>
      <c r="N89" t="str">
        <f t="shared" si="41"/>
        <v xml:space="preserve"> </v>
      </c>
      <c r="O89" t="str">
        <f t="shared" si="42"/>
        <v xml:space="preserve"> </v>
      </c>
      <c r="P89" t="str">
        <f t="shared" si="43"/>
        <v xml:space="preserve"> </v>
      </c>
      <c r="Q89" t="str">
        <f t="shared" si="44"/>
        <v xml:space="preserve"> </v>
      </c>
      <c r="R89" t="str">
        <f t="shared" si="45"/>
        <v xml:space="preserve"> </v>
      </c>
      <c r="S89">
        <v>80</v>
      </c>
      <c r="T89">
        <f t="shared" si="46"/>
        <v>0.5</v>
      </c>
      <c r="U89" s="2">
        <f t="shared" si="70"/>
        <v>3.4413683429869018</v>
      </c>
      <c r="V89" s="2">
        <f t="shared" si="47"/>
        <v>3.4413683429869018</v>
      </c>
      <c r="W89" s="2">
        <f t="shared" si="58"/>
        <v>0.5</v>
      </c>
      <c r="X89" s="5" t="str">
        <f t="shared" si="48"/>
        <v xml:space="preserve"> </v>
      </c>
      <c r="Y89" s="5" t="str">
        <f t="shared" si="49"/>
        <v xml:space="preserve"> </v>
      </c>
      <c r="Z89" s="5" t="str">
        <f t="shared" si="50"/>
        <v xml:space="preserve"> </v>
      </c>
      <c r="AA89" s="5" t="str">
        <f t="shared" si="51"/>
        <v xml:space="preserve"> </v>
      </c>
      <c r="AB89" s="5">
        <f t="shared" si="52"/>
        <v>13</v>
      </c>
      <c r="AC89">
        <v>80</v>
      </c>
      <c r="AD89" s="5">
        <f t="shared" si="53"/>
        <v>13</v>
      </c>
      <c r="AE89" s="4">
        <f t="shared" si="59"/>
        <v>0.37522097803320315</v>
      </c>
      <c r="AF89" s="4">
        <f t="shared" si="60"/>
        <v>0.11940763838768514</v>
      </c>
      <c r="AG89" s="4">
        <f t="shared" si="68"/>
        <v>0.10830831716586636</v>
      </c>
      <c r="AH89" s="4">
        <f t="shared" si="61"/>
        <v>1.4916866144999481</v>
      </c>
      <c r="AI89" s="4">
        <f t="shared" si="62"/>
        <v>1.1002114688847402</v>
      </c>
      <c r="AJ89" s="7">
        <f t="shared" si="63"/>
        <v>3.4413683429869018</v>
      </c>
      <c r="AK89" s="10">
        <f t="shared" si="54"/>
        <v>300</v>
      </c>
      <c r="AL89" s="10">
        <f t="shared" si="55"/>
        <v>612</v>
      </c>
      <c r="AM89" s="10">
        <f t="shared" si="64"/>
        <v>500</v>
      </c>
      <c r="AN89" s="6">
        <f t="shared" si="65"/>
        <v>500</v>
      </c>
      <c r="AO89" s="1">
        <f t="shared" si="66"/>
        <v>-50</v>
      </c>
    </row>
    <row r="90" spans="2:41" x14ac:dyDescent="0.2">
      <c r="B90" s="8">
        <f t="shared" si="67"/>
        <v>43240</v>
      </c>
      <c r="C90">
        <v>81</v>
      </c>
      <c r="D90" s="4">
        <v>5</v>
      </c>
      <c r="E90" s="5">
        <f t="shared" si="69"/>
        <v>5</v>
      </c>
      <c r="F90">
        <v>0</v>
      </c>
      <c r="G90" s="5">
        <f t="shared" si="56"/>
        <v>405</v>
      </c>
      <c r="H90">
        <v>81</v>
      </c>
      <c r="I90" s="5">
        <f t="shared" si="37"/>
        <v>260</v>
      </c>
      <c r="J90" s="5" t="str">
        <f t="shared" si="38"/>
        <v xml:space="preserve"> </v>
      </c>
      <c r="K90" s="5" t="str">
        <f t="shared" si="57"/>
        <v xml:space="preserve"> </v>
      </c>
      <c r="L90" s="5" t="str">
        <f t="shared" si="39"/>
        <v xml:space="preserve"> </v>
      </c>
      <c r="M90" t="str">
        <f t="shared" si="40"/>
        <v>F1</v>
      </c>
      <c r="N90" t="str">
        <f t="shared" si="41"/>
        <v xml:space="preserve"> </v>
      </c>
      <c r="O90" t="str">
        <f t="shared" si="42"/>
        <v xml:space="preserve"> </v>
      </c>
      <c r="P90" t="str">
        <f t="shared" si="43"/>
        <v xml:space="preserve"> </v>
      </c>
      <c r="Q90" t="str">
        <f t="shared" si="44"/>
        <v xml:space="preserve"> </v>
      </c>
      <c r="R90" t="str">
        <f t="shared" si="45"/>
        <v xml:space="preserve"> </v>
      </c>
      <c r="S90">
        <v>81</v>
      </c>
      <c r="T90">
        <f t="shared" si="46"/>
        <v>0.5</v>
      </c>
      <c r="U90" s="2">
        <f t="shared" si="70"/>
        <v>3.578370851046949</v>
      </c>
      <c r="V90" s="2">
        <f t="shared" si="47"/>
        <v>3.578370851046949</v>
      </c>
      <c r="W90" s="2">
        <f t="shared" si="58"/>
        <v>0.5</v>
      </c>
      <c r="X90" s="5" t="str">
        <f t="shared" si="48"/>
        <v xml:space="preserve"> </v>
      </c>
      <c r="Y90" s="5" t="str">
        <f t="shared" si="49"/>
        <v xml:space="preserve"> </v>
      </c>
      <c r="Z90" s="5" t="str">
        <f t="shared" si="50"/>
        <v xml:space="preserve"> </v>
      </c>
      <c r="AA90" s="5" t="str">
        <f t="shared" si="51"/>
        <v xml:space="preserve"> </v>
      </c>
      <c r="AB90" s="5">
        <f t="shared" si="52"/>
        <v>13</v>
      </c>
      <c r="AC90">
        <v>81</v>
      </c>
      <c r="AD90" s="5">
        <f t="shared" si="53"/>
        <v>13</v>
      </c>
      <c r="AE90" s="4">
        <f t="shared" si="59"/>
        <v>0.38835906424446048</v>
      </c>
      <c r="AF90" s="4">
        <f t="shared" si="60"/>
        <v>0.12221152743067332</v>
      </c>
      <c r="AG90" s="4">
        <f t="shared" si="68"/>
        <v>0.11066382234388805</v>
      </c>
      <c r="AH90" s="4">
        <f t="shared" si="61"/>
        <v>1.549927024283668</v>
      </c>
      <c r="AI90" s="4">
        <f t="shared" si="62"/>
        <v>1.1426372954771755</v>
      </c>
      <c r="AJ90" s="7">
        <f t="shared" si="63"/>
        <v>3.578370851046949</v>
      </c>
      <c r="AK90" s="10">
        <f t="shared" si="54"/>
        <v>300</v>
      </c>
      <c r="AL90" s="10">
        <f t="shared" si="55"/>
        <v>624</v>
      </c>
      <c r="AM90" s="10">
        <f t="shared" si="64"/>
        <v>500</v>
      </c>
      <c r="AN90" s="6">
        <f t="shared" si="65"/>
        <v>500</v>
      </c>
      <c r="AO90" s="1">
        <f t="shared" si="66"/>
        <v>-50</v>
      </c>
    </row>
    <row r="91" spans="2:41" x14ac:dyDescent="0.2">
      <c r="B91" s="8">
        <f t="shared" si="67"/>
        <v>43241</v>
      </c>
      <c r="C91">
        <v>82</v>
      </c>
      <c r="D91" s="4">
        <v>5</v>
      </c>
      <c r="E91" s="5">
        <f t="shared" si="69"/>
        <v>5</v>
      </c>
      <c r="F91">
        <v>0</v>
      </c>
      <c r="G91" s="5">
        <f t="shared" si="56"/>
        <v>410</v>
      </c>
      <c r="H91">
        <v>82</v>
      </c>
      <c r="I91" s="5">
        <f t="shared" si="37"/>
        <v>265</v>
      </c>
      <c r="J91" s="5" t="str">
        <f t="shared" si="38"/>
        <v xml:space="preserve"> </v>
      </c>
      <c r="K91" s="5" t="str">
        <f t="shared" si="57"/>
        <v xml:space="preserve"> </v>
      </c>
      <c r="L91" s="5" t="str">
        <f t="shared" si="39"/>
        <v xml:space="preserve"> </v>
      </c>
      <c r="M91" t="str">
        <f t="shared" si="40"/>
        <v>F1</v>
      </c>
      <c r="N91" t="str">
        <f t="shared" si="41"/>
        <v xml:space="preserve"> </v>
      </c>
      <c r="O91" t="str">
        <f t="shared" si="42"/>
        <v xml:space="preserve"> </v>
      </c>
      <c r="P91" t="str">
        <f t="shared" si="43"/>
        <v xml:space="preserve"> </v>
      </c>
      <c r="Q91" t="str">
        <f t="shared" si="44"/>
        <v xml:space="preserve"> </v>
      </c>
      <c r="R91" t="str">
        <f t="shared" si="45"/>
        <v xml:space="preserve"> </v>
      </c>
      <c r="S91">
        <v>82</v>
      </c>
      <c r="T91">
        <f t="shared" si="46"/>
        <v>0.5</v>
      </c>
      <c r="U91" s="2">
        <f t="shared" si="70"/>
        <v>3.7209079060262562</v>
      </c>
      <c r="V91" s="2">
        <f t="shared" si="47"/>
        <v>3.7209079060262562</v>
      </c>
      <c r="W91" s="2">
        <f t="shared" si="58"/>
        <v>0.5</v>
      </c>
      <c r="X91" s="5" t="str">
        <f t="shared" si="48"/>
        <v xml:space="preserve"> </v>
      </c>
      <c r="Y91" s="5" t="str">
        <f t="shared" si="49"/>
        <v xml:space="preserve"> </v>
      </c>
      <c r="Z91" s="5" t="str">
        <f t="shared" si="50"/>
        <v xml:space="preserve"> </v>
      </c>
      <c r="AA91" s="5" t="str">
        <f t="shared" si="51"/>
        <v xml:space="preserve"> </v>
      </c>
      <c r="AB91" s="5">
        <f t="shared" si="52"/>
        <v>13</v>
      </c>
      <c r="AC91">
        <v>82</v>
      </c>
      <c r="AD91" s="5">
        <f t="shared" si="53"/>
        <v>13</v>
      </c>
      <c r="AE91" s="4">
        <f t="shared" si="59"/>
        <v>0.40202789515225701</v>
      </c>
      <c r="AF91" s="4">
        <f t="shared" si="60"/>
        <v>0.12512868633772845</v>
      </c>
      <c r="AG91" s="4">
        <f t="shared" si="68"/>
        <v>0.11311448383773859</v>
      </c>
      <c r="AH91" s="4">
        <f t="shared" si="61"/>
        <v>1.6105201959628377</v>
      </c>
      <c r="AI91" s="4">
        <f t="shared" si="62"/>
        <v>1.1867770157142525</v>
      </c>
      <c r="AJ91" s="7">
        <f t="shared" si="63"/>
        <v>3.7209079060262562</v>
      </c>
      <c r="AK91" s="10">
        <f t="shared" si="54"/>
        <v>300</v>
      </c>
      <c r="AL91" s="10">
        <f t="shared" si="55"/>
        <v>636</v>
      </c>
      <c r="AM91" s="10">
        <f t="shared" si="64"/>
        <v>500</v>
      </c>
      <c r="AN91" s="6">
        <f t="shared" si="65"/>
        <v>500</v>
      </c>
      <c r="AO91" s="1">
        <f t="shared" si="66"/>
        <v>-50</v>
      </c>
    </row>
    <row r="92" spans="2:41" x14ac:dyDescent="0.2">
      <c r="B92" s="8">
        <f t="shared" si="67"/>
        <v>43242</v>
      </c>
      <c r="C92">
        <v>83</v>
      </c>
      <c r="D92" s="4">
        <v>5</v>
      </c>
      <c r="E92" s="5">
        <f t="shared" si="69"/>
        <v>5</v>
      </c>
      <c r="F92">
        <v>0</v>
      </c>
      <c r="G92" s="5">
        <f t="shared" si="56"/>
        <v>415</v>
      </c>
      <c r="H92">
        <v>83</v>
      </c>
      <c r="I92" s="5">
        <f t="shared" si="37"/>
        <v>270</v>
      </c>
      <c r="J92" s="5" t="str">
        <f t="shared" si="38"/>
        <v>C1</v>
      </c>
      <c r="K92" s="5">
        <f t="shared" si="57"/>
        <v>1</v>
      </c>
      <c r="L92" s="5">
        <f t="shared" si="39"/>
        <v>83</v>
      </c>
      <c r="M92" t="str">
        <f t="shared" si="40"/>
        <v>F1</v>
      </c>
      <c r="N92" t="str">
        <f t="shared" si="41"/>
        <v xml:space="preserve"> </v>
      </c>
      <c r="O92" t="str">
        <f t="shared" si="42"/>
        <v xml:space="preserve"> </v>
      </c>
      <c r="P92" t="str">
        <f t="shared" si="43"/>
        <v xml:space="preserve"> </v>
      </c>
      <c r="Q92" t="str">
        <f t="shared" si="44"/>
        <v xml:space="preserve"> </v>
      </c>
      <c r="R92" t="str">
        <f t="shared" si="45"/>
        <v xml:space="preserve"> </v>
      </c>
      <c r="S92">
        <v>83</v>
      </c>
      <c r="T92">
        <f t="shared" si="46"/>
        <v>0.5</v>
      </c>
      <c r="U92" s="2">
        <f t="shared" si="70"/>
        <v>3.8692030893032565</v>
      </c>
      <c r="V92" s="2">
        <f t="shared" si="47"/>
        <v>3.8692030893032565</v>
      </c>
      <c r="W92" s="2">
        <f t="shared" si="58"/>
        <v>0.5</v>
      </c>
      <c r="X92" s="5">
        <f t="shared" si="48"/>
        <v>13</v>
      </c>
      <c r="Y92" s="5" t="str">
        <f t="shared" si="49"/>
        <v xml:space="preserve"> </v>
      </c>
      <c r="Z92" s="5" t="str">
        <f t="shared" si="50"/>
        <v xml:space="preserve"> </v>
      </c>
      <c r="AA92" s="5" t="str">
        <f t="shared" si="51"/>
        <v xml:space="preserve"> </v>
      </c>
      <c r="AB92" s="5">
        <f t="shared" si="52"/>
        <v>13</v>
      </c>
      <c r="AC92">
        <v>83</v>
      </c>
      <c r="AD92" s="5">
        <f t="shared" si="53"/>
        <v>26</v>
      </c>
      <c r="AE92" s="4">
        <f t="shared" si="59"/>
        <v>0.41624891146937049</v>
      </c>
      <c r="AF92" s="4">
        <f t="shared" si="60"/>
        <v>0.12816369091834567</v>
      </c>
      <c r="AG92" s="4">
        <f t="shared" si="68"/>
        <v>0.11566414571642142</v>
      </c>
      <c r="AH92" s="4">
        <f t="shared" si="61"/>
        <v>1.6735611750317676</v>
      </c>
      <c r="AI92" s="4">
        <f t="shared" si="62"/>
        <v>1.232699866465611</v>
      </c>
      <c r="AJ92" s="7">
        <f t="shared" si="63"/>
        <v>0.5</v>
      </c>
      <c r="AK92" s="10">
        <f t="shared" si="54"/>
        <v>300</v>
      </c>
      <c r="AL92" s="10">
        <f t="shared" si="55"/>
        <v>648</v>
      </c>
      <c r="AM92" s="10">
        <f t="shared" si="64"/>
        <v>500</v>
      </c>
      <c r="AN92" s="6">
        <f t="shared" si="65"/>
        <v>500</v>
      </c>
      <c r="AO92" s="1">
        <f t="shared" si="66"/>
        <v>-50</v>
      </c>
    </row>
    <row r="93" spans="2:41" x14ac:dyDescent="0.2">
      <c r="B93" s="8">
        <f t="shared" si="67"/>
        <v>43243</v>
      </c>
      <c r="C93">
        <v>84</v>
      </c>
      <c r="D93" s="4">
        <v>5</v>
      </c>
      <c r="E93" s="5">
        <f t="shared" si="69"/>
        <v>5</v>
      </c>
      <c r="F93">
        <v>0</v>
      </c>
      <c r="G93" s="5">
        <f t="shared" si="56"/>
        <v>420</v>
      </c>
      <c r="H93">
        <v>84</v>
      </c>
      <c r="I93" s="5">
        <f t="shared" si="37"/>
        <v>275</v>
      </c>
      <c r="J93" s="5" t="str">
        <f t="shared" si="38"/>
        <v xml:space="preserve"> </v>
      </c>
      <c r="K93" s="5" t="str">
        <f t="shared" si="57"/>
        <v xml:space="preserve"> </v>
      </c>
      <c r="L93" s="5" t="str">
        <f t="shared" si="39"/>
        <v xml:space="preserve"> </v>
      </c>
      <c r="M93" t="str">
        <f t="shared" si="40"/>
        <v>F1</v>
      </c>
      <c r="N93" t="str">
        <f t="shared" si="41"/>
        <v xml:space="preserve"> </v>
      </c>
      <c r="O93" t="str">
        <f t="shared" si="42"/>
        <v xml:space="preserve"> </v>
      </c>
      <c r="P93" t="str">
        <f t="shared" si="43"/>
        <v xml:space="preserve"> </v>
      </c>
      <c r="Q93" t="str">
        <f t="shared" si="44"/>
        <v xml:space="preserve"> </v>
      </c>
      <c r="R93" t="str">
        <f t="shared" si="45"/>
        <v xml:space="preserve"> </v>
      </c>
      <c r="S93">
        <v>84</v>
      </c>
      <c r="T93">
        <f t="shared" si="46"/>
        <v>0.5</v>
      </c>
      <c r="U93" s="2">
        <f t="shared" si="70"/>
        <v>4.0234890143657003</v>
      </c>
      <c r="V93" s="2">
        <f t="shared" si="47"/>
        <v>4.0234890143657003</v>
      </c>
      <c r="W93" s="2">
        <f t="shared" si="58"/>
        <v>0.5</v>
      </c>
      <c r="X93" s="5">
        <f t="shared" si="48"/>
        <v>13</v>
      </c>
      <c r="Y93" s="5" t="str">
        <f t="shared" si="49"/>
        <v xml:space="preserve"> </v>
      </c>
      <c r="Z93" s="5" t="str">
        <f t="shared" si="50"/>
        <v xml:space="preserve"> </v>
      </c>
      <c r="AA93" s="5" t="str">
        <f t="shared" si="51"/>
        <v xml:space="preserve"> </v>
      </c>
      <c r="AB93" s="5">
        <f t="shared" si="52"/>
        <v>13</v>
      </c>
      <c r="AC93">
        <v>84</v>
      </c>
      <c r="AD93" s="5">
        <f t="shared" si="53"/>
        <v>26</v>
      </c>
      <c r="AE93" s="4">
        <f t="shared" si="59"/>
        <v>0.43104442005791077</v>
      </c>
      <c r="AF93" s="4">
        <f t="shared" si="60"/>
        <v>0.13132130183288659</v>
      </c>
      <c r="AG93" s="4">
        <f t="shared" si="68"/>
        <v>0.11831680733938366</v>
      </c>
      <c r="AH93" s="4">
        <f t="shared" si="61"/>
        <v>1.7391488465768667</v>
      </c>
      <c r="AI93" s="4">
        <f t="shared" si="62"/>
        <v>1.2804778815913183</v>
      </c>
      <c r="AJ93" s="7">
        <f t="shared" si="63"/>
        <v>0.5</v>
      </c>
      <c r="AK93" s="10">
        <f t="shared" si="54"/>
        <v>300</v>
      </c>
      <c r="AL93" s="10">
        <f t="shared" si="55"/>
        <v>660</v>
      </c>
      <c r="AM93" s="10">
        <f t="shared" si="64"/>
        <v>500</v>
      </c>
      <c r="AN93" s="6">
        <f t="shared" si="65"/>
        <v>500</v>
      </c>
      <c r="AO93" s="1">
        <f t="shared" si="66"/>
        <v>-50</v>
      </c>
    </row>
    <row r="94" spans="2:41" x14ac:dyDescent="0.2">
      <c r="B94" s="8">
        <f t="shared" si="67"/>
        <v>43244</v>
      </c>
      <c r="C94">
        <v>85</v>
      </c>
      <c r="D94" s="4">
        <v>5</v>
      </c>
      <c r="E94" s="5">
        <f t="shared" si="69"/>
        <v>5</v>
      </c>
      <c r="F94">
        <v>0</v>
      </c>
      <c r="G94" s="5">
        <f t="shared" si="56"/>
        <v>425</v>
      </c>
      <c r="H94">
        <v>85</v>
      </c>
      <c r="I94" s="5">
        <f t="shared" si="37"/>
        <v>280</v>
      </c>
      <c r="J94" s="5" t="str">
        <f t="shared" si="38"/>
        <v xml:space="preserve"> </v>
      </c>
      <c r="K94" s="5" t="str">
        <f t="shared" si="57"/>
        <v xml:space="preserve"> </v>
      </c>
      <c r="L94" s="5" t="str">
        <f t="shared" si="39"/>
        <v xml:space="preserve"> </v>
      </c>
      <c r="M94" t="str">
        <f t="shared" si="40"/>
        <v>F1</v>
      </c>
      <c r="N94" t="str">
        <f t="shared" si="41"/>
        <v xml:space="preserve"> </v>
      </c>
      <c r="O94" t="str">
        <f t="shared" si="42"/>
        <v xml:space="preserve"> </v>
      </c>
      <c r="P94" t="str">
        <f t="shared" si="43"/>
        <v xml:space="preserve"> </v>
      </c>
      <c r="Q94" t="str">
        <f t="shared" si="44"/>
        <v xml:space="preserve"> </v>
      </c>
      <c r="R94" t="str">
        <f t="shared" si="45"/>
        <v xml:space="preserve"> </v>
      </c>
      <c r="S94">
        <v>85</v>
      </c>
      <c r="T94">
        <f t="shared" si="46"/>
        <v>0.5</v>
      </c>
      <c r="U94" s="2">
        <f t="shared" si="70"/>
        <v>4.1840076916845126</v>
      </c>
      <c r="V94" s="2">
        <f t="shared" si="47"/>
        <v>4.1840076916845126</v>
      </c>
      <c r="W94" s="2">
        <f t="shared" si="58"/>
        <v>0.5</v>
      </c>
      <c r="X94" s="5">
        <f t="shared" si="48"/>
        <v>13</v>
      </c>
      <c r="Y94" s="5" t="str">
        <f t="shared" si="49"/>
        <v xml:space="preserve"> </v>
      </c>
      <c r="Z94" s="5" t="str">
        <f t="shared" si="50"/>
        <v xml:space="preserve"> </v>
      </c>
      <c r="AA94" s="5" t="str">
        <f t="shared" si="51"/>
        <v xml:space="preserve"> </v>
      </c>
      <c r="AB94" s="5">
        <f t="shared" si="52"/>
        <v>13</v>
      </c>
      <c r="AC94">
        <v>85</v>
      </c>
      <c r="AD94" s="5">
        <f t="shared" si="53"/>
        <v>26</v>
      </c>
      <c r="AE94" s="4">
        <f t="shared" si="59"/>
        <v>0.44643762891951222</v>
      </c>
      <c r="AF94" s="4">
        <f t="shared" si="60"/>
        <v>0.13460647206007609</v>
      </c>
      <c r="AG94" s="4">
        <f t="shared" si="68"/>
        <v>0.12107662962984805</v>
      </c>
      <c r="AH94" s="4">
        <f t="shared" si="61"/>
        <v>1.8073860903862344</v>
      </c>
      <c r="AI94" s="4">
        <f t="shared" si="62"/>
        <v>1.3301860049330467</v>
      </c>
      <c r="AJ94" s="7">
        <f t="shared" si="63"/>
        <v>0.5</v>
      </c>
      <c r="AK94" s="10">
        <f t="shared" si="54"/>
        <v>300</v>
      </c>
      <c r="AL94" s="10">
        <f t="shared" si="55"/>
        <v>672</v>
      </c>
      <c r="AM94" s="10">
        <f t="shared" si="64"/>
        <v>500</v>
      </c>
      <c r="AN94" s="6">
        <f t="shared" si="65"/>
        <v>500</v>
      </c>
      <c r="AO94" s="1">
        <f t="shared" si="66"/>
        <v>-50</v>
      </c>
    </row>
    <row r="95" spans="2:41" x14ac:dyDescent="0.2">
      <c r="B95" s="8">
        <f t="shared" si="67"/>
        <v>43245</v>
      </c>
      <c r="C95">
        <v>86</v>
      </c>
      <c r="D95" s="4">
        <v>5</v>
      </c>
      <c r="E95" s="5">
        <f t="shared" si="69"/>
        <v>5</v>
      </c>
      <c r="F95">
        <v>0</v>
      </c>
      <c r="G95" s="5">
        <f t="shared" si="56"/>
        <v>430</v>
      </c>
      <c r="H95">
        <v>86</v>
      </c>
      <c r="I95" s="5">
        <f t="shared" si="37"/>
        <v>285</v>
      </c>
      <c r="J95" s="5" t="str">
        <f t="shared" si="38"/>
        <v xml:space="preserve"> </v>
      </c>
      <c r="K95" s="5" t="str">
        <f t="shared" si="57"/>
        <v xml:space="preserve"> </v>
      </c>
      <c r="L95" s="5" t="str">
        <f t="shared" si="39"/>
        <v xml:space="preserve"> </v>
      </c>
      <c r="M95" t="str">
        <f t="shared" si="40"/>
        <v>F1</v>
      </c>
      <c r="N95" t="str">
        <f t="shared" si="41"/>
        <v xml:space="preserve"> </v>
      </c>
      <c r="O95" t="str">
        <f t="shared" si="42"/>
        <v xml:space="preserve"> </v>
      </c>
      <c r="P95" t="str">
        <f t="shared" si="43"/>
        <v xml:space="preserve"> </v>
      </c>
      <c r="Q95" t="str">
        <f t="shared" si="44"/>
        <v xml:space="preserve"> </v>
      </c>
      <c r="R95" t="str">
        <f t="shared" si="45"/>
        <v xml:space="preserve"> </v>
      </c>
      <c r="S95">
        <v>86</v>
      </c>
      <c r="T95">
        <f t="shared" si="46"/>
        <v>0.5</v>
      </c>
      <c r="U95" s="2">
        <f t="shared" si="70"/>
        <v>4.3510109083275896</v>
      </c>
      <c r="V95" s="2">
        <f t="shared" si="47"/>
        <v>4.3510109083275896</v>
      </c>
      <c r="W95" s="2">
        <f t="shared" si="58"/>
        <v>0.5</v>
      </c>
      <c r="X95" s="5">
        <f t="shared" si="48"/>
        <v>13</v>
      </c>
      <c r="Y95" s="5" t="str">
        <f t="shared" si="49"/>
        <v xml:space="preserve"> </v>
      </c>
      <c r="Z95" s="5" t="str">
        <f t="shared" si="50"/>
        <v xml:space="preserve"> </v>
      </c>
      <c r="AA95" s="5" t="str">
        <f t="shared" si="51"/>
        <v xml:space="preserve"> </v>
      </c>
      <c r="AB95" s="5">
        <f t="shared" si="52"/>
        <v>13</v>
      </c>
      <c r="AC95">
        <v>86</v>
      </c>
      <c r="AD95" s="5">
        <f t="shared" si="53"/>
        <v>26</v>
      </c>
      <c r="AE95" s="4">
        <f t="shared" si="59"/>
        <v>0.46245268359903913</v>
      </c>
      <c r="AF95" s="4">
        <f t="shared" si="60"/>
        <v>0.13802435466616719</v>
      </c>
      <c r="AG95" s="4">
        <f t="shared" si="68"/>
        <v>0.12394794160157213</v>
      </c>
      <c r="AH95" s="4">
        <f t="shared" si="61"/>
        <v>1.8783799423252734</v>
      </c>
      <c r="AI95" s="4">
        <f t="shared" si="62"/>
        <v>1.3819022078698031</v>
      </c>
      <c r="AJ95" s="7">
        <f t="shared" si="63"/>
        <v>0.5</v>
      </c>
      <c r="AK95" s="10">
        <f t="shared" si="54"/>
        <v>300</v>
      </c>
      <c r="AL95" s="10">
        <f t="shared" si="55"/>
        <v>684</v>
      </c>
      <c r="AM95" s="10">
        <f t="shared" si="64"/>
        <v>500</v>
      </c>
      <c r="AN95" s="6">
        <f t="shared" si="65"/>
        <v>500</v>
      </c>
      <c r="AO95" s="1">
        <f t="shared" si="66"/>
        <v>-50</v>
      </c>
    </row>
    <row r="96" spans="2:41" x14ac:dyDescent="0.2">
      <c r="B96" s="8">
        <f t="shared" si="67"/>
        <v>43246</v>
      </c>
      <c r="C96">
        <v>87</v>
      </c>
      <c r="D96" s="4">
        <v>5</v>
      </c>
      <c r="E96" s="5">
        <f t="shared" si="69"/>
        <v>5</v>
      </c>
      <c r="F96">
        <v>0</v>
      </c>
      <c r="G96" s="5">
        <f t="shared" si="56"/>
        <v>435</v>
      </c>
      <c r="H96">
        <v>87</v>
      </c>
      <c r="I96" s="5">
        <f t="shared" si="37"/>
        <v>290</v>
      </c>
      <c r="J96" s="5" t="str">
        <f t="shared" si="38"/>
        <v xml:space="preserve"> </v>
      </c>
      <c r="K96" s="5" t="str">
        <f t="shared" si="57"/>
        <v xml:space="preserve"> </v>
      </c>
      <c r="L96" s="5" t="str">
        <f t="shared" si="39"/>
        <v xml:space="preserve"> </v>
      </c>
      <c r="M96" t="str">
        <f t="shared" si="40"/>
        <v>F1</v>
      </c>
      <c r="N96" t="str">
        <f t="shared" si="41"/>
        <v xml:space="preserve"> </v>
      </c>
      <c r="O96" t="str">
        <f t="shared" si="42"/>
        <v xml:space="preserve"> </v>
      </c>
      <c r="P96" t="str">
        <f t="shared" si="43"/>
        <v xml:space="preserve"> </v>
      </c>
      <c r="Q96" t="str">
        <f t="shared" si="44"/>
        <v xml:space="preserve"> </v>
      </c>
      <c r="R96" t="str">
        <f t="shared" si="45"/>
        <v xml:space="preserve"> </v>
      </c>
      <c r="S96">
        <v>87</v>
      </c>
      <c r="T96">
        <f t="shared" si="46"/>
        <v>0.5</v>
      </c>
      <c r="U96" s="2">
        <f t="shared" si="70"/>
        <v>4.5247606229090298</v>
      </c>
      <c r="V96" s="2">
        <f t="shared" si="47"/>
        <v>4.5247606229090298</v>
      </c>
      <c r="W96" s="2">
        <f t="shared" si="58"/>
        <v>0.5</v>
      </c>
      <c r="X96" s="5">
        <f t="shared" si="48"/>
        <v>13</v>
      </c>
      <c r="Y96" s="5" t="str">
        <f t="shared" si="49"/>
        <v xml:space="preserve"> </v>
      </c>
      <c r="Z96" s="5" t="str">
        <f t="shared" si="50"/>
        <v xml:space="preserve"> </v>
      </c>
      <c r="AA96" s="5" t="str">
        <f t="shared" si="51"/>
        <v xml:space="preserve"> </v>
      </c>
      <c r="AB96" s="5">
        <f t="shared" si="52"/>
        <v>13</v>
      </c>
      <c r="AC96">
        <v>87</v>
      </c>
      <c r="AD96" s="5">
        <f t="shared" si="53"/>
        <v>26</v>
      </c>
      <c r="AE96" s="4">
        <f t="shared" si="59"/>
        <v>0.47911470505890752</v>
      </c>
      <c r="AF96" s="4">
        <f t="shared" si="60"/>
        <v>0.14158031088795903</v>
      </c>
      <c r="AG96" s="4">
        <f t="shared" si="68"/>
        <v>0.12693524714927051</v>
      </c>
      <c r="AH96" s="4">
        <f t="shared" si="61"/>
        <v>1.9522417622314623</v>
      </c>
      <c r="AI96" s="4">
        <f t="shared" si="62"/>
        <v>1.4357076116226044</v>
      </c>
      <c r="AJ96" s="7">
        <f t="shared" si="63"/>
        <v>0.5</v>
      </c>
      <c r="AK96" s="10">
        <f t="shared" si="54"/>
        <v>300</v>
      </c>
      <c r="AL96" s="10">
        <f t="shared" si="55"/>
        <v>696</v>
      </c>
      <c r="AM96" s="10">
        <f t="shared" si="64"/>
        <v>500</v>
      </c>
      <c r="AN96" s="6">
        <f t="shared" si="65"/>
        <v>500</v>
      </c>
      <c r="AO96" s="1">
        <f t="shared" si="66"/>
        <v>-50</v>
      </c>
    </row>
    <row r="97" spans="2:41" x14ac:dyDescent="0.2">
      <c r="B97" s="8">
        <f t="shared" si="67"/>
        <v>43247</v>
      </c>
      <c r="C97">
        <v>88</v>
      </c>
      <c r="D97" s="4">
        <v>5</v>
      </c>
      <c r="E97" s="5">
        <f t="shared" si="69"/>
        <v>5</v>
      </c>
      <c r="F97">
        <v>0</v>
      </c>
      <c r="G97" s="5">
        <f t="shared" si="56"/>
        <v>440</v>
      </c>
      <c r="H97">
        <v>88</v>
      </c>
      <c r="I97" s="5">
        <f t="shared" si="37"/>
        <v>295</v>
      </c>
      <c r="J97" s="5" t="str">
        <f t="shared" si="38"/>
        <v xml:space="preserve"> </v>
      </c>
      <c r="K97" s="5" t="str">
        <f t="shared" si="57"/>
        <v xml:space="preserve"> </v>
      </c>
      <c r="L97" s="5" t="str">
        <f t="shared" si="39"/>
        <v xml:space="preserve"> </v>
      </c>
      <c r="M97" t="str">
        <f t="shared" si="40"/>
        <v>F1</v>
      </c>
      <c r="N97" t="str">
        <f t="shared" si="41"/>
        <v xml:space="preserve"> </v>
      </c>
      <c r="O97" t="str">
        <f t="shared" si="42"/>
        <v xml:space="preserve"> </v>
      </c>
      <c r="P97" t="str">
        <f t="shared" si="43"/>
        <v xml:space="preserve"> </v>
      </c>
      <c r="Q97" t="str">
        <f t="shared" si="44"/>
        <v xml:space="preserve"> </v>
      </c>
      <c r="R97" t="str">
        <f t="shared" si="45"/>
        <v xml:space="preserve"> </v>
      </c>
      <c r="S97">
        <v>88</v>
      </c>
      <c r="T97">
        <f t="shared" si="46"/>
        <v>0.5</v>
      </c>
      <c r="U97" s="2">
        <f t="shared" si="70"/>
        <v>4.7055293764932973</v>
      </c>
      <c r="V97" s="2">
        <f t="shared" si="47"/>
        <v>4.7055293764932973</v>
      </c>
      <c r="W97" s="2">
        <f t="shared" si="58"/>
        <v>0.5</v>
      </c>
      <c r="X97" s="5">
        <f t="shared" si="48"/>
        <v>13</v>
      </c>
      <c r="Y97" s="5" t="str">
        <f t="shared" si="49"/>
        <v xml:space="preserve"> </v>
      </c>
      <c r="Z97" s="5" t="str">
        <f t="shared" si="50"/>
        <v xml:space="preserve"> </v>
      </c>
      <c r="AA97" s="5" t="str">
        <f t="shared" si="51"/>
        <v xml:space="preserve"> </v>
      </c>
      <c r="AB97" s="5">
        <f t="shared" si="52"/>
        <v>13</v>
      </c>
      <c r="AC97">
        <v>88</v>
      </c>
      <c r="AD97" s="5">
        <f t="shared" si="53"/>
        <v>26</v>
      </c>
      <c r="AE97" s="4">
        <f t="shared" si="59"/>
        <v>0.49644982908343027</v>
      </c>
      <c r="AF97" s="4">
        <f t="shared" si="60"/>
        <v>0.14527991854234873</v>
      </c>
      <c r="AG97" s="4">
        <f t="shared" si="68"/>
        <v>0.13004323211335334</v>
      </c>
      <c r="AH97" s="4">
        <f t="shared" si="61"/>
        <v>2.0290874085916411</v>
      </c>
      <c r="AI97" s="4">
        <f t="shared" si="62"/>
        <v>1.4916866144999481</v>
      </c>
      <c r="AJ97" s="7">
        <f t="shared" si="63"/>
        <v>0.5</v>
      </c>
      <c r="AK97" s="10">
        <f t="shared" si="54"/>
        <v>300</v>
      </c>
      <c r="AL97" s="10">
        <f t="shared" si="55"/>
        <v>708</v>
      </c>
      <c r="AM97" s="10">
        <f t="shared" si="64"/>
        <v>500</v>
      </c>
      <c r="AN97" s="6">
        <f t="shared" si="65"/>
        <v>500</v>
      </c>
      <c r="AO97" s="1">
        <f t="shared" si="66"/>
        <v>-50</v>
      </c>
    </row>
    <row r="98" spans="2:41" x14ac:dyDescent="0.2">
      <c r="B98" s="8">
        <f t="shared" si="67"/>
        <v>43248</v>
      </c>
      <c r="C98">
        <v>89</v>
      </c>
      <c r="D98" s="4">
        <v>5</v>
      </c>
      <c r="E98" s="5">
        <f t="shared" si="69"/>
        <v>5</v>
      </c>
      <c r="F98">
        <v>0</v>
      </c>
      <c r="G98" s="5">
        <f t="shared" si="56"/>
        <v>445</v>
      </c>
      <c r="H98">
        <v>89</v>
      </c>
      <c r="I98" s="5">
        <f t="shared" si="37"/>
        <v>300</v>
      </c>
      <c r="J98" s="5" t="str">
        <f t="shared" si="38"/>
        <v xml:space="preserve"> </v>
      </c>
      <c r="K98" s="5" t="str">
        <f t="shared" si="57"/>
        <v xml:space="preserve"> </v>
      </c>
      <c r="L98" s="5" t="str">
        <f t="shared" si="39"/>
        <v xml:space="preserve"> </v>
      </c>
      <c r="M98" t="str">
        <f t="shared" si="40"/>
        <v>F1</v>
      </c>
      <c r="N98" t="str">
        <f t="shared" si="41"/>
        <v xml:space="preserve"> </v>
      </c>
      <c r="O98" t="str">
        <f t="shared" si="42"/>
        <v xml:space="preserve"> </v>
      </c>
      <c r="P98" t="str">
        <f t="shared" si="43"/>
        <v xml:space="preserve"> </v>
      </c>
      <c r="Q98" t="str">
        <f t="shared" si="44"/>
        <v xml:space="preserve"> </v>
      </c>
      <c r="R98" t="str">
        <f t="shared" si="45"/>
        <v>tLag1</v>
      </c>
      <c r="S98">
        <v>89</v>
      </c>
      <c r="T98">
        <f t="shared" si="46"/>
        <v>0.5</v>
      </c>
      <c r="U98" s="2">
        <f t="shared" si="70"/>
        <v>4.8936007200988296</v>
      </c>
      <c r="V98" s="2">
        <f t="shared" si="47"/>
        <v>4.8936007200988296</v>
      </c>
      <c r="W98" s="2">
        <f t="shared" si="58"/>
        <v>0.5</v>
      </c>
      <c r="X98" s="5">
        <f t="shared" si="48"/>
        <v>13</v>
      </c>
      <c r="Y98" s="5" t="str">
        <f t="shared" si="49"/>
        <v xml:space="preserve"> </v>
      </c>
      <c r="Z98" s="5" t="str">
        <f t="shared" si="50"/>
        <v xml:space="preserve"> </v>
      </c>
      <c r="AA98" s="5" t="str">
        <f t="shared" si="51"/>
        <v xml:space="preserve"> </v>
      </c>
      <c r="AB98" s="5">
        <f t="shared" si="52"/>
        <v>13</v>
      </c>
      <c r="AC98">
        <v>89</v>
      </c>
      <c r="AD98" s="5">
        <f t="shared" si="53"/>
        <v>26</v>
      </c>
      <c r="AE98" s="4">
        <f t="shared" si="59"/>
        <v>0.51448524727499712</v>
      </c>
      <c r="AF98" s="4">
        <f t="shared" si="60"/>
        <v>0.1491289807756071</v>
      </c>
      <c r="AG98" s="4">
        <f t="shared" si="68"/>
        <v>0.13327677163006174</v>
      </c>
      <c r="AH98" s="4">
        <f t="shared" si="61"/>
        <v>2.1090374202758078</v>
      </c>
      <c r="AI98" s="4">
        <f t="shared" si="62"/>
        <v>1.549927024283668</v>
      </c>
      <c r="AJ98" s="7">
        <f t="shared" si="63"/>
        <v>0.51448524727499712</v>
      </c>
      <c r="AK98" s="10">
        <f t="shared" si="54"/>
        <v>300</v>
      </c>
      <c r="AL98" s="10">
        <f t="shared" si="55"/>
        <v>720</v>
      </c>
      <c r="AM98" s="10">
        <f t="shared" si="64"/>
        <v>500</v>
      </c>
      <c r="AN98" s="6">
        <f t="shared" si="65"/>
        <v>500</v>
      </c>
      <c r="AO98" s="1">
        <f t="shared" si="66"/>
        <v>-50</v>
      </c>
    </row>
    <row r="99" spans="2:41" x14ac:dyDescent="0.2">
      <c r="B99" s="8">
        <f t="shared" si="67"/>
        <v>43249</v>
      </c>
      <c r="C99">
        <v>90</v>
      </c>
      <c r="D99" s="4">
        <v>5</v>
      </c>
      <c r="E99" s="5">
        <f t="shared" si="69"/>
        <v>5</v>
      </c>
      <c r="F99">
        <v>0</v>
      </c>
      <c r="G99" s="5">
        <f t="shared" si="56"/>
        <v>450</v>
      </c>
      <c r="H99">
        <v>90</v>
      </c>
      <c r="I99" s="5">
        <f t="shared" si="37"/>
        <v>305</v>
      </c>
      <c r="J99" s="5" t="str">
        <f t="shared" si="38"/>
        <v xml:space="preserve"> </v>
      </c>
      <c r="K99" s="5" t="str">
        <f t="shared" si="57"/>
        <v xml:space="preserve"> </v>
      </c>
      <c r="L99" s="5" t="str">
        <f t="shared" si="39"/>
        <v xml:space="preserve"> </v>
      </c>
      <c r="M99" t="str">
        <f t="shared" si="40"/>
        <v>F1</v>
      </c>
      <c r="N99" t="str">
        <f t="shared" si="41"/>
        <v xml:space="preserve"> </v>
      </c>
      <c r="O99" t="str">
        <f t="shared" si="42"/>
        <v xml:space="preserve"> </v>
      </c>
      <c r="P99" t="str">
        <f t="shared" si="43"/>
        <v>tSLx</v>
      </c>
      <c r="Q99">
        <f t="shared" si="44"/>
        <v>90</v>
      </c>
      <c r="R99" t="str">
        <f t="shared" si="45"/>
        <v xml:space="preserve"> </v>
      </c>
      <c r="S99">
        <v>90</v>
      </c>
      <c r="T99">
        <f t="shared" si="46"/>
        <v>0.5</v>
      </c>
      <c r="U99" s="2">
        <f t="shared" si="70"/>
        <v>5.0892696594717064</v>
      </c>
      <c r="V99" s="2">
        <f t="shared" si="47"/>
        <v>5</v>
      </c>
      <c r="W99" s="2">
        <f t="shared" si="58"/>
        <v>0.5</v>
      </c>
      <c r="X99" s="5">
        <f t="shared" si="48"/>
        <v>13</v>
      </c>
      <c r="Y99" s="5" t="str">
        <f t="shared" si="49"/>
        <v xml:space="preserve"> </v>
      </c>
      <c r="Z99" s="5" t="str">
        <f t="shared" si="50"/>
        <v xml:space="preserve"> </v>
      </c>
      <c r="AA99" s="5" t="str">
        <f t="shared" si="51"/>
        <v xml:space="preserve"> </v>
      </c>
      <c r="AB99" s="5">
        <f t="shared" si="52"/>
        <v>13</v>
      </c>
      <c r="AC99">
        <v>90</v>
      </c>
      <c r="AD99" s="5">
        <f t="shared" si="53"/>
        <v>26</v>
      </c>
      <c r="AE99" s="4">
        <f t="shared" si="59"/>
        <v>0.53324924970639331</v>
      </c>
      <c r="AF99" s="4">
        <f t="shared" si="60"/>
        <v>0.15313353516610223</v>
      </c>
      <c r="AG99" s="4">
        <f t="shared" si="68"/>
        <v>0.13664093777852965</v>
      </c>
      <c r="AH99" s="4">
        <f t="shared" si="61"/>
        <v>2.1922172056124922</v>
      </c>
      <c r="AI99" s="4">
        <f t="shared" si="62"/>
        <v>1.6105201959628377</v>
      </c>
      <c r="AJ99" s="7">
        <f t="shared" si="63"/>
        <v>0.53324924970639331</v>
      </c>
      <c r="AK99" s="10">
        <f t="shared" si="54"/>
        <v>300</v>
      </c>
      <c r="AL99" s="10">
        <f t="shared" si="55"/>
        <v>732</v>
      </c>
      <c r="AM99" s="10">
        <f t="shared" si="64"/>
        <v>500</v>
      </c>
      <c r="AN99" s="6">
        <f t="shared" si="65"/>
        <v>500</v>
      </c>
      <c r="AO99" s="1">
        <f t="shared" si="66"/>
        <v>-50</v>
      </c>
    </row>
    <row r="100" spans="2:41" x14ac:dyDescent="0.2">
      <c r="B100" s="8">
        <f t="shared" si="67"/>
        <v>43250</v>
      </c>
      <c r="C100">
        <v>91</v>
      </c>
      <c r="D100" s="4">
        <v>5</v>
      </c>
      <c r="E100" s="5">
        <f t="shared" si="69"/>
        <v>5</v>
      </c>
      <c r="F100">
        <v>0</v>
      </c>
      <c r="G100" s="5">
        <f t="shared" si="56"/>
        <v>455</v>
      </c>
      <c r="H100">
        <v>91</v>
      </c>
      <c r="I100" s="5">
        <f t="shared" si="37"/>
        <v>310</v>
      </c>
      <c r="J100" s="5" t="str">
        <f t="shared" si="38"/>
        <v xml:space="preserve"> </v>
      </c>
      <c r="K100" s="5" t="str">
        <f t="shared" si="57"/>
        <v xml:space="preserve"> </v>
      </c>
      <c r="L100" s="5" t="str">
        <f t="shared" si="39"/>
        <v xml:space="preserve"> </v>
      </c>
      <c r="M100" t="str">
        <f t="shared" si="40"/>
        <v>F1</v>
      </c>
      <c r="N100" t="str">
        <f t="shared" si="41"/>
        <v xml:space="preserve"> </v>
      </c>
      <c r="O100" t="str">
        <f t="shared" si="42"/>
        <v xml:space="preserve"> </v>
      </c>
      <c r="P100" t="str">
        <f t="shared" si="43"/>
        <v xml:space="preserve"> </v>
      </c>
      <c r="Q100" t="str">
        <f t="shared" si="44"/>
        <v xml:space="preserve"> </v>
      </c>
      <c r="R100" t="str">
        <f t="shared" si="45"/>
        <v xml:space="preserve"> </v>
      </c>
      <c r="S100">
        <v>91</v>
      </c>
      <c r="T100">
        <f t="shared" si="46"/>
        <v>0.5</v>
      </c>
      <c r="U100" s="2">
        <f t="shared" si="70"/>
        <v>5.2928431178270063</v>
      </c>
      <c r="V100" s="2">
        <f t="shared" si="47"/>
        <v>5</v>
      </c>
      <c r="W100" s="2">
        <f t="shared" si="58"/>
        <v>0.5</v>
      </c>
      <c r="X100" s="5">
        <f t="shared" si="48"/>
        <v>13</v>
      </c>
      <c r="Y100" s="5" t="str">
        <f t="shared" si="49"/>
        <v xml:space="preserve"> </v>
      </c>
      <c r="Z100" s="5" t="str">
        <f t="shared" si="50"/>
        <v xml:space="preserve"> </v>
      </c>
      <c r="AA100" s="5" t="str">
        <f t="shared" si="51"/>
        <v xml:space="preserve"> </v>
      </c>
      <c r="AB100" s="5">
        <f t="shared" si="52"/>
        <v>13</v>
      </c>
      <c r="AC100">
        <v>91</v>
      </c>
      <c r="AD100" s="5">
        <f t="shared" si="53"/>
        <v>26</v>
      </c>
      <c r="AE100" s="4">
        <f t="shared" si="59"/>
        <v>0.55277126929616238</v>
      </c>
      <c r="AF100" s="4">
        <f t="shared" si="60"/>
        <v>0.15729986319475009</v>
      </c>
      <c r="AG100" s="4">
        <f t="shared" si="68"/>
        <v>0.14014100753676739</v>
      </c>
      <c r="AH100" s="4">
        <f t="shared" si="61"/>
        <v>2.2787572391022826</v>
      </c>
      <c r="AI100" s="4">
        <f t="shared" si="62"/>
        <v>1.6735611750317676</v>
      </c>
      <c r="AJ100" s="7">
        <f t="shared" si="63"/>
        <v>0.55277126929616238</v>
      </c>
      <c r="AK100" s="10">
        <f t="shared" si="54"/>
        <v>300</v>
      </c>
      <c r="AL100" s="10">
        <f t="shared" si="55"/>
        <v>744</v>
      </c>
      <c r="AM100" s="10">
        <f t="shared" si="64"/>
        <v>500</v>
      </c>
      <c r="AN100" s="6">
        <f t="shared" si="65"/>
        <v>500</v>
      </c>
      <c r="AO100" s="1">
        <f t="shared" si="66"/>
        <v>-50</v>
      </c>
    </row>
    <row r="101" spans="2:41" x14ac:dyDescent="0.2">
      <c r="B101" s="8">
        <f t="shared" si="67"/>
        <v>43251</v>
      </c>
      <c r="C101">
        <v>92</v>
      </c>
      <c r="D101" s="4">
        <v>5</v>
      </c>
      <c r="E101" s="5">
        <f t="shared" si="69"/>
        <v>5</v>
      </c>
      <c r="F101">
        <v>0</v>
      </c>
      <c r="G101" s="5">
        <f t="shared" si="56"/>
        <v>460</v>
      </c>
      <c r="H101">
        <v>92</v>
      </c>
      <c r="I101" s="5">
        <f t="shared" si="37"/>
        <v>315</v>
      </c>
      <c r="J101" s="5" t="str">
        <f t="shared" si="38"/>
        <v xml:space="preserve"> </v>
      </c>
      <c r="K101" s="5" t="str">
        <f t="shared" si="57"/>
        <v xml:space="preserve"> </v>
      </c>
      <c r="L101" s="5" t="str">
        <f t="shared" si="39"/>
        <v xml:space="preserve"> </v>
      </c>
      <c r="M101" t="str">
        <f t="shared" si="40"/>
        <v>F1</v>
      </c>
      <c r="N101" t="str">
        <f t="shared" si="41"/>
        <v xml:space="preserve"> </v>
      </c>
      <c r="O101" t="str">
        <f t="shared" si="42"/>
        <v xml:space="preserve"> </v>
      </c>
      <c r="P101" t="str">
        <f t="shared" si="43"/>
        <v xml:space="preserve"> </v>
      </c>
      <c r="Q101" t="str">
        <f t="shared" si="44"/>
        <v xml:space="preserve"> </v>
      </c>
      <c r="R101" t="str">
        <f t="shared" si="45"/>
        <v xml:space="preserve"> </v>
      </c>
      <c r="S101">
        <v>92</v>
      </c>
      <c r="T101">
        <f t="shared" si="46"/>
        <v>0.5</v>
      </c>
      <c r="U101" s="2">
        <f t="shared" si="70"/>
        <v>5.5046404172837349</v>
      </c>
      <c r="V101" s="2">
        <f t="shared" si="47"/>
        <v>5</v>
      </c>
      <c r="W101" s="2">
        <f t="shared" si="58"/>
        <v>0.5</v>
      </c>
      <c r="X101" s="5">
        <f t="shared" si="48"/>
        <v>13</v>
      </c>
      <c r="Y101" s="5" t="str">
        <f t="shared" si="49"/>
        <v xml:space="preserve"> </v>
      </c>
      <c r="Z101" s="5" t="str">
        <f t="shared" si="50"/>
        <v xml:space="preserve"> </v>
      </c>
      <c r="AA101" s="5" t="str">
        <f t="shared" si="51"/>
        <v xml:space="preserve"> </v>
      </c>
      <c r="AB101" s="5">
        <f t="shared" si="52"/>
        <v>13</v>
      </c>
      <c r="AC101">
        <v>92</v>
      </c>
      <c r="AD101" s="5">
        <f t="shared" si="53"/>
        <v>26</v>
      </c>
      <c r="AE101" s="4">
        <f t="shared" si="59"/>
        <v>0.57308192797661761</v>
      </c>
      <c r="AF101" s="4">
        <f t="shared" si="60"/>
        <v>0.16163450009804609</v>
      </c>
      <c r="AG101" s="4">
        <f t="shared" si="68"/>
        <v>0.14378247105904585</v>
      </c>
      <c r="AH101" s="4">
        <f t="shared" si="61"/>
        <v>2.3687932660780704</v>
      </c>
      <c r="AI101" s="4">
        <f t="shared" si="62"/>
        <v>1.7391488465768667</v>
      </c>
      <c r="AJ101" s="7">
        <f t="shared" si="63"/>
        <v>0.57308192797661761</v>
      </c>
      <c r="AK101" s="10">
        <f t="shared" si="54"/>
        <v>300</v>
      </c>
      <c r="AL101" s="10">
        <f t="shared" si="55"/>
        <v>756</v>
      </c>
      <c r="AM101" s="10">
        <f t="shared" si="64"/>
        <v>500</v>
      </c>
      <c r="AN101" s="6">
        <f t="shared" si="65"/>
        <v>500</v>
      </c>
      <c r="AO101" s="1">
        <f t="shared" si="66"/>
        <v>-50</v>
      </c>
    </row>
    <row r="102" spans="2:41" x14ac:dyDescent="0.2">
      <c r="B102" s="8">
        <f t="shared" si="67"/>
        <v>43252</v>
      </c>
      <c r="C102">
        <v>93</v>
      </c>
      <c r="D102" s="4">
        <v>5</v>
      </c>
      <c r="E102" s="5">
        <f t="shared" si="69"/>
        <v>5</v>
      </c>
      <c r="F102">
        <v>0</v>
      </c>
      <c r="G102" s="5">
        <f t="shared" si="56"/>
        <v>465</v>
      </c>
      <c r="H102">
        <v>93</v>
      </c>
      <c r="I102" s="5">
        <f t="shared" si="37"/>
        <v>320</v>
      </c>
      <c r="J102" s="5" t="str">
        <f t="shared" si="38"/>
        <v xml:space="preserve"> </v>
      </c>
      <c r="K102" s="5" t="str">
        <f t="shared" si="57"/>
        <v xml:space="preserve"> </v>
      </c>
      <c r="L102" s="5" t="str">
        <f t="shared" si="39"/>
        <v xml:space="preserve"> </v>
      </c>
      <c r="M102" t="str">
        <f t="shared" si="40"/>
        <v>F1</v>
      </c>
      <c r="N102" t="str">
        <f t="shared" si="41"/>
        <v xml:space="preserve"> </v>
      </c>
      <c r="O102" t="str">
        <f t="shared" si="42"/>
        <v xml:space="preserve"> </v>
      </c>
      <c r="P102" t="str">
        <f t="shared" si="43"/>
        <v xml:space="preserve"> </v>
      </c>
      <c r="Q102" t="str">
        <f t="shared" si="44"/>
        <v xml:space="preserve"> </v>
      </c>
      <c r="R102" t="str">
        <f t="shared" si="45"/>
        <v xml:space="preserve"> </v>
      </c>
      <c r="S102">
        <v>93</v>
      </c>
      <c r="T102">
        <f t="shared" si="46"/>
        <v>0.5</v>
      </c>
      <c r="U102" s="2">
        <f t="shared" si="70"/>
        <v>5.7249937797484556</v>
      </c>
      <c r="V102" s="2">
        <f t="shared" si="47"/>
        <v>5</v>
      </c>
      <c r="W102" s="2">
        <f t="shared" si="58"/>
        <v>0.5</v>
      </c>
      <c r="X102" s="5">
        <f t="shared" si="48"/>
        <v>13</v>
      </c>
      <c r="Y102" s="5" t="str">
        <f t="shared" si="49"/>
        <v xml:space="preserve"> </v>
      </c>
      <c r="Z102" s="5" t="str">
        <f t="shared" si="50"/>
        <v xml:space="preserve"> </v>
      </c>
      <c r="AA102" s="5" t="str">
        <f t="shared" si="51"/>
        <v xml:space="preserve"> </v>
      </c>
      <c r="AB102" s="5">
        <f t="shared" si="52"/>
        <v>13</v>
      </c>
      <c r="AC102">
        <v>93</v>
      </c>
      <c r="AD102" s="5">
        <f t="shared" si="53"/>
        <v>26</v>
      </c>
      <c r="AE102" s="4">
        <f t="shared" si="59"/>
        <v>0.5942130847269238</v>
      </c>
      <c r="AF102" s="4">
        <f t="shared" si="60"/>
        <v>0.16614424511913445</v>
      </c>
      <c r="AG102" s="4">
        <f t="shared" si="68"/>
        <v>0.14757104028766643</v>
      </c>
      <c r="AH102" s="4">
        <f t="shared" si="61"/>
        <v>2.4624665156330425</v>
      </c>
      <c r="AI102" s="4">
        <f t="shared" si="62"/>
        <v>1.8073860903862344</v>
      </c>
      <c r="AJ102" s="7">
        <f t="shared" si="63"/>
        <v>0.5942130847269238</v>
      </c>
      <c r="AK102" s="10">
        <f t="shared" si="54"/>
        <v>300</v>
      </c>
      <c r="AL102" s="10">
        <f t="shared" si="55"/>
        <v>768</v>
      </c>
      <c r="AM102" s="10">
        <f t="shared" si="64"/>
        <v>500</v>
      </c>
      <c r="AN102" s="6">
        <f t="shared" si="65"/>
        <v>500</v>
      </c>
      <c r="AO102" s="1">
        <f t="shared" si="66"/>
        <v>-50</v>
      </c>
    </row>
    <row r="103" spans="2:41" x14ac:dyDescent="0.2">
      <c r="B103" s="8">
        <f t="shared" si="67"/>
        <v>43253</v>
      </c>
      <c r="C103">
        <v>94</v>
      </c>
      <c r="D103" s="4">
        <v>5</v>
      </c>
      <c r="E103" s="5">
        <f t="shared" si="69"/>
        <v>5</v>
      </c>
      <c r="F103">
        <v>0</v>
      </c>
      <c r="G103" s="5">
        <f t="shared" si="56"/>
        <v>470</v>
      </c>
      <c r="H103">
        <v>94</v>
      </c>
      <c r="I103" s="5">
        <f t="shared" si="37"/>
        <v>325</v>
      </c>
      <c r="J103" s="5" t="str">
        <f t="shared" si="38"/>
        <v xml:space="preserve"> </v>
      </c>
      <c r="K103" s="5" t="str">
        <f t="shared" si="57"/>
        <v xml:space="preserve"> </v>
      </c>
      <c r="L103" s="5" t="str">
        <f t="shared" si="39"/>
        <v xml:space="preserve"> </v>
      </c>
      <c r="M103" t="str">
        <f t="shared" si="40"/>
        <v>F1</v>
      </c>
      <c r="N103" t="str">
        <f t="shared" si="41"/>
        <v xml:space="preserve"> </v>
      </c>
      <c r="O103" t="str">
        <f t="shared" si="42"/>
        <v xml:space="preserve"> </v>
      </c>
      <c r="P103" t="str">
        <f t="shared" si="43"/>
        <v xml:space="preserve"> </v>
      </c>
      <c r="Q103" t="str">
        <f t="shared" si="44"/>
        <v xml:space="preserve"> </v>
      </c>
      <c r="R103" t="str">
        <f t="shared" si="45"/>
        <v xml:space="preserve"> </v>
      </c>
      <c r="S103">
        <v>94</v>
      </c>
      <c r="T103">
        <f t="shared" si="46"/>
        <v>0.5</v>
      </c>
      <c r="U103" s="2">
        <f t="shared" si="70"/>
        <v>5.9542488480333589</v>
      </c>
      <c r="V103" s="2">
        <f t="shared" si="47"/>
        <v>5</v>
      </c>
      <c r="W103" s="2">
        <f t="shared" si="58"/>
        <v>0.5</v>
      </c>
      <c r="X103" s="5">
        <f t="shared" si="48"/>
        <v>13</v>
      </c>
      <c r="Y103" s="5" t="str">
        <f t="shared" si="49"/>
        <v xml:space="preserve"> </v>
      </c>
      <c r="Z103" s="5" t="str">
        <f t="shared" si="50"/>
        <v xml:space="preserve"> </v>
      </c>
      <c r="AA103" s="5" t="str">
        <f t="shared" si="51"/>
        <v xml:space="preserve"> </v>
      </c>
      <c r="AB103" s="5">
        <f t="shared" si="52"/>
        <v>13</v>
      </c>
      <c r="AC103">
        <v>94</v>
      </c>
      <c r="AD103" s="5">
        <f t="shared" si="53"/>
        <v>26</v>
      </c>
      <c r="AE103" s="4">
        <f t="shared" si="59"/>
        <v>0.61619788554658872</v>
      </c>
      <c r="AF103" s="4">
        <f t="shared" si="60"/>
        <v>0.17083617217299391</v>
      </c>
      <c r="AG103" s="4">
        <f t="shared" si="68"/>
        <v>0.15151265791262347</v>
      </c>
      <c r="AH103" s="4">
        <f t="shared" si="61"/>
        <v>2.559923922150412</v>
      </c>
      <c r="AI103" s="4">
        <f t="shared" si="62"/>
        <v>1.8783799423252734</v>
      </c>
      <c r="AJ103" s="7">
        <f t="shared" si="63"/>
        <v>0.61619788554658872</v>
      </c>
      <c r="AK103" s="10">
        <f t="shared" si="54"/>
        <v>300</v>
      </c>
      <c r="AL103" s="10">
        <f t="shared" si="55"/>
        <v>780</v>
      </c>
      <c r="AM103" s="10">
        <f t="shared" si="64"/>
        <v>500</v>
      </c>
      <c r="AN103" s="6">
        <f t="shared" si="65"/>
        <v>500</v>
      </c>
      <c r="AO103" s="1">
        <f t="shared" si="66"/>
        <v>-50</v>
      </c>
    </row>
    <row r="104" spans="2:41" x14ac:dyDescent="0.2">
      <c r="B104" s="8">
        <f t="shared" si="67"/>
        <v>43254</v>
      </c>
      <c r="C104">
        <v>95</v>
      </c>
      <c r="D104" s="4">
        <v>5</v>
      </c>
      <c r="E104" s="5">
        <f t="shared" si="69"/>
        <v>5</v>
      </c>
      <c r="F104">
        <v>0</v>
      </c>
      <c r="G104" s="5">
        <f t="shared" si="56"/>
        <v>475</v>
      </c>
      <c r="H104">
        <v>95</v>
      </c>
      <c r="I104" s="5">
        <f t="shared" si="37"/>
        <v>330</v>
      </c>
      <c r="J104" s="5" t="str">
        <f t="shared" si="38"/>
        <v xml:space="preserve"> </v>
      </c>
      <c r="K104" s="5" t="str">
        <f t="shared" si="57"/>
        <v xml:space="preserve"> </v>
      </c>
      <c r="L104" s="5" t="str">
        <f t="shared" si="39"/>
        <v xml:space="preserve"> </v>
      </c>
      <c r="M104" t="str">
        <f t="shared" si="40"/>
        <v>F1</v>
      </c>
      <c r="N104" t="str">
        <f t="shared" si="41"/>
        <v xml:space="preserve"> </v>
      </c>
      <c r="O104" t="str">
        <f t="shared" si="42"/>
        <v xml:space="preserve"> </v>
      </c>
      <c r="P104" t="str">
        <f t="shared" si="43"/>
        <v xml:space="preserve"> </v>
      </c>
      <c r="Q104" t="str">
        <f t="shared" si="44"/>
        <v xml:space="preserve"> </v>
      </c>
      <c r="R104" t="str">
        <f t="shared" si="45"/>
        <v xml:space="preserve"> </v>
      </c>
      <c r="S104">
        <v>95</v>
      </c>
      <c r="T104">
        <f t="shared" si="46"/>
        <v>0.5</v>
      </c>
      <c r="U104" s="2">
        <f t="shared" si="70"/>
        <v>6.1927652280261025</v>
      </c>
      <c r="V104" s="2">
        <f t="shared" si="47"/>
        <v>5</v>
      </c>
      <c r="W104" s="2">
        <f t="shared" si="58"/>
        <v>0.5</v>
      </c>
      <c r="X104" s="5">
        <f t="shared" si="48"/>
        <v>13</v>
      </c>
      <c r="Y104" s="5" t="str">
        <f t="shared" si="49"/>
        <v xml:space="preserve"> </v>
      </c>
      <c r="Z104" s="5" t="str">
        <f t="shared" si="50"/>
        <v xml:space="preserve"> </v>
      </c>
      <c r="AA104" s="5" t="str">
        <f t="shared" si="51"/>
        <v xml:space="preserve"> </v>
      </c>
      <c r="AB104" s="5">
        <f t="shared" si="52"/>
        <v>13</v>
      </c>
      <c r="AC104">
        <v>95</v>
      </c>
      <c r="AD104" s="5">
        <f t="shared" si="53"/>
        <v>26</v>
      </c>
      <c r="AE104" s="4">
        <f t="shared" si="59"/>
        <v>0.63907081544775646</v>
      </c>
      <c r="AF104" s="4">
        <f t="shared" si="60"/>
        <v>0.17571764094246867</v>
      </c>
      <c r="AG104" s="4">
        <f t="shared" si="68"/>
        <v>0.15561350669321394</v>
      </c>
      <c r="AH104" s="4">
        <f t="shared" si="61"/>
        <v>2.6613183557823739</v>
      </c>
      <c r="AI104" s="4">
        <f t="shared" si="62"/>
        <v>1.9522417622314623</v>
      </c>
      <c r="AJ104" s="7">
        <f t="shared" si="63"/>
        <v>0.63907081544775646</v>
      </c>
      <c r="AK104" s="10">
        <f t="shared" si="54"/>
        <v>300</v>
      </c>
      <c r="AL104" s="10">
        <f t="shared" si="55"/>
        <v>792</v>
      </c>
      <c r="AM104" s="10">
        <f t="shared" si="64"/>
        <v>500</v>
      </c>
      <c r="AN104" s="6">
        <f t="shared" si="65"/>
        <v>500</v>
      </c>
      <c r="AO104" s="1">
        <f t="shared" si="66"/>
        <v>-50</v>
      </c>
    </row>
    <row r="105" spans="2:41" x14ac:dyDescent="0.2">
      <c r="B105" s="8">
        <f t="shared" si="67"/>
        <v>43255</v>
      </c>
      <c r="C105">
        <v>96</v>
      </c>
      <c r="D105" s="4">
        <v>5</v>
      </c>
      <c r="E105" s="5">
        <f t="shared" si="69"/>
        <v>5</v>
      </c>
      <c r="F105">
        <v>0</v>
      </c>
      <c r="G105" s="5">
        <f t="shared" si="56"/>
        <v>480</v>
      </c>
      <c r="H105">
        <v>96</v>
      </c>
      <c r="I105" s="5">
        <f t="shared" si="37"/>
        <v>335</v>
      </c>
      <c r="J105" s="5" t="str">
        <f t="shared" si="38"/>
        <v xml:space="preserve"> </v>
      </c>
      <c r="K105" s="5" t="str">
        <f t="shared" si="57"/>
        <v xml:space="preserve"> </v>
      </c>
      <c r="L105" s="5" t="str">
        <f t="shared" si="39"/>
        <v xml:space="preserve"> </v>
      </c>
      <c r="M105" t="str">
        <f t="shared" si="40"/>
        <v>F1</v>
      </c>
      <c r="N105" t="str">
        <f t="shared" si="41"/>
        <v xml:space="preserve"> </v>
      </c>
      <c r="O105" t="str">
        <f t="shared" si="42"/>
        <v xml:space="preserve"> </v>
      </c>
      <c r="P105" t="str">
        <f t="shared" si="43"/>
        <v xml:space="preserve"> </v>
      </c>
      <c r="Q105" t="str">
        <f t="shared" si="44"/>
        <v xml:space="preserve"> </v>
      </c>
      <c r="R105" t="str">
        <f t="shared" si="45"/>
        <v xml:space="preserve"> </v>
      </c>
      <c r="S105">
        <v>96</v>
      </c>
      <c r="T105">
        <f t="shared" si="46"/>
        <v>0.5</v>
      </c>
      <c r="U105" s="2">
        <f t="shared" si="70"/>
        <v>6.4409170527619608</v>
      </c>
      <c r="V105" s="2">
        <f t="shared" si="47"/>
        <v>5</v>
      </c>
      <c r="W105" s="2">
        <f t="shared" si="58"/>
        <v>0.5</v>
      </c>
      <c r="X105" s="5">
        <f t="shared" si="48"/>
        <v>13</v>
      </c>
      <c r="Y105" s="5" t="str">
        <f t="shared" si="49"/>
        <v xml:space="preserve"> </v>
      </c>
      <c r="Z105" s="5" t="str">
        <f t="shared" si="50"/>
        <v xml:space="preserve"> </v>
      </c>
      <c r="AA105" s="5" t="str">
        <f t="shared" si="51"/>
        <v xml:space="preserve"> </v>
      </c>
      <c r="AB105" s="5">
        <f t="shared" si="52"/>
        <v>13</v>
      </c>
      <c r="AC105">
        <v>96</v>
      </c>
      <c r="AD105" s="5">
        <f t="shared" si="53"/>
        <v>26</v>
      </c>
      <c r="AE105" s="4">
        <f t="shared" si="59"/>
        <v>0.66286775254785379</v>
      </c>
      <c r="AF105" s="4">
        <f t="shared" si="60"/>
        <v>0.18079630842255179</v>
      </c>
      <c r="AG105" s="4">
        <f t="shared" si="68"/>
        <v>0.1598800191562168</v>
      </c>
      <c r="AH105" s="4">
        <f t="shared" si="61"/>
        <v>2.766808862239817</v>
      </c>
      <c r="AI105" s="4">
        <f t="shared" si="62"/>
        <v>2.0290874085916411</v>
      </c>
      <c r="AJ105" s="7">
        <f t="shared" si="63"/>
        <v>0.66286775254785379</v>
      </c>
      <c r="AK105" s="10">
        <f t="shared" si="54"/>
        <v>300</v>
      </c>
      <c r="AL105" s="10">
        <f t="shared" si="55"/>
        <v>804</v>
      </c>
      <c r="AM105" s="10">
        <f t="shared" si="64"/>
        <v>500</v>
      </c>
      <c r="AN105" s="6">
        <f t="shared" si="65"/>
        <v>500</v>
      </c>
      <c r="AO105" s="1">
        <f t="shared" si="66"/>
        <v>-50</v>
      </c>
    </row>
    <row r="106" spans="2:41" x14ac:dyDescent="0.2">
      <c r="B106" s="8">
        <f t="shared" si="67"/>
        <v>43256</v>
      </c>
      <c r="C106">
        <v>97</v>
      </c>
      <c r="D106" s="4">
        <v>5</v>
      </c>
      <c r="E106" s="5">
        <f t="shared" si="69"/>
        <v>5</v>
      </c>
      <c r="F106">
        <v>0</v>
      </c>
      <c r="G106" s="5">
        <f t="shared" si="56"/>
        <v>485</v>
      </c>
      <c r="H106">
        <v>97</v>
      </c>
      <c r="I106" s="5">
        <f t="shared" si="37"/>
        <v>340</v>
      </c>
      <c r="J106" s="5" t="str">
        <f t="shared" si="38"/>
        <v xml:space="preserve"> </v>
      </c>
      <c r="K106" s="5" t="str">
        <f t="shared" si="57"/>
        <v xml:space="preserve"> </v>
      </c>
      <c r="L106" s="5" t="str">
        <f t="shared" si="39"/>
        <v xml:space="preserve"> </v>
      </c>
      <c r="M106" t="str">
        <f t="shared" si="40"/>
        <v>F1</v>
      </c>
      <c r="N106" t="str">
        <f t="shared" si="41"/>
        <v xml:space="preserve"> </v>
      </c>
      <c r="O106" t="str">
        <f t="shared" si="42"/>
        <v xml:space="preserve"> </v>
      </c>
      <c r="P106" t="str">
        <f t="shared" si="43"/>
        <v xml:space="preserve"> </v>
      </c>
      <c r="Q106" t="str">
        <f t="shared" si="44"/>
        <v xml:space="preserve"> </v>
      </c>
      <c r="R106" t="str">
        <f t="shared" si="45"/>
        <v xml:space="preserve"> </v>
      </c>
      <c r="S106">
        <v>97</v>
      </c>
      <c r="T106">
        <f t="shared" ref="T106:T137" si="71">$AR$33</f>
        <v>0.5</v>
      </c>
      <c r="U106" s="2">
        <f t="shared" si="70"/>
        <v>6.699093569283014</v>
      </c>
      <c r="V106" s="2">
        <f t="shared" si="47"/>
        <v>5</v>
      </c>
      <c r="W106" s="2">
        <f t="shared" si="58"/>
        <v>0.5</v>
      </c>
      <c r="X106" s="5">
        <f t="shared" si="48"/>
        <v>13</v>
      </c>
      <c r="Y106" s="5" t="str">
        <f t="shared" si="49"/>
        <v xml:space="preserve"> </v>
      </c>
      <c r="Z106" s="5" t="str">
        <f t="shared" si="50"/>
        <v xml:space="preserve"> </v>
      </c>
      <c r="AA106" s="5" t="str">
        <f t="shared" si="51"/>
        <v xml:space="preserve"> </v>
      </c>
      <c r="AB106" s="5">
        <f t="shared" si="52"/>
        <v>13</v>
      </c>
      <c r="AC106">
        <v>97</v>
      </c>
      <c r="AD106" s="5">
        <f t="shared" si="53"/>
        <v>26</v>
      </c>
      <c r="AE106" s="4">
        <f t="shared" si="59"/>
        <v>0.68762602434743969</v>
      </c>
      <c r="AF106" s="4">
        <f t="shared" si="60"/>
        <v>0.18608014093102615</v>
      </c>
      <c r="AG106" s="4">
        <f t="shared" si="68"/>
        <v>0.16431888768585273</v>
      </c>
      <c r="AH106" s="4">
        <f t="shared" si="61"/>
        <v>2.8765609122689217</v>
      </c>
      <c r="AI106" s="4">
        <f t="shared" si="62"/>
        <v>2.1090374202758078</v>
      </c>
      <c r="AJ106" s="7">
        <f t="shared" si="63"/>
        <v>0.68762602434743969</v>
      </c>
      <c r="AK106" s="10">
        <f t="shared" ref="AK106:AK137" si="72">$AR$42</f>
        <v>300</v>
      </c>
      <c r="AL106" s="10">
        <f t="shared" si="55"/>
        <v>816</v>
      </c>
      <c r="AM106" s="10">
        <f t="shared" si="64"/>
        <v>500</v>
      </c>
      <c r="AN106" s="6">
        <f t="shared" si="65"/>
        <v>500</v>
      </c>
      <c r="AO106" s="1">
        <f t="shared" si="66"/>
        <v>-50</v>
      </c>
    </row>
    <row r="107" spans="2:41" x14ac:dyDescent="0.2">
      <c r="B107" s="8">
        <f t="shared" si="67"/>
        <v>43257</v>
      </c>
      <c r="C107">
        <v>98</v>
      </c>
      <c r="D107" s="4">
        <v>5</v>
      </c>
      <c r="E107" s="5">
        <f t="shared" si="69"/>
        <v>5</v>
      </c>
      <c r="F107">
        <v>0</v>
      </c>
      <c r="G107" s="5">
        <f t="shared" si="56"/>
        <v>490</v>
      </c>
      <c r="H107">
        <v>98</v>
      </c>
      <c r="I107" s="5">
        <f t="shared" si="37"/>
        <v>345</v>
      </c>
      <c r="J107" s="5" t="str">
        <f t="shared" si="38"/>
        <v xml:space="preserve"> </v>
      </c>
      <c r="K107" s="5" t="str">
        <f t="shared" si="57"/>
        <v xml:space="preserve"> </v>
      </c>
      <c r="L107" s="5" t="str">
        <f t="shared" si="39"/>
        <v xml:space="preserve"> </v>
      </c>
      <c r="M107" t="str">
        <f t="shared" si="40"/>
        <v>F1</v>
      </c>
      <c r="N107" t="str">
        <f t="shared" si="41"/>
        <v xml:space="preserve"> </v>
      </c>
      <c r="O107" t="str">
        <f t="shared" si="42"/>
        <v xml:space="preserve"> </v>
      </c>
      <c r="P107" t="str">
        <f t="shared" si="43"/>
        <v xml:space="preserve"> </v>
      </c>
      <c r="Q107" t="str">
        <f t="shared" si="44"/>
        <v xml:space="preserve"> </v>
      </c>
      <c r="R107" t="str">
        <f t="shared" si="45"/>
        <v xml:space="preserve"> </v>
      </c>
      <c r="S107">
        <v>98</v>
      </c>
      <c r="T107">
        <f t="shared" si="71"/>
        <v>0.5</v>
      </c>
      <c r="U107" s="2">
        <f t="shared" si="70"/>
        <v>6.9676997492048898</v>
      </c>
      <c r="V107" s="2">
        <f t="shared" si="47"/>
        <v>5</v>
      </c>
      <c r="W107" s="2">
        <f t="shared" ref="W107:W138" si="73">$AR$36</f>
        <v>0.5</v>
      </c>
      <c r="X107" s="5">
        <f t="shared" si="48"/>
        <v>13</v>
      </c>
      <c r="Y107" s="5" t="str">
        <f t="shared" si="49"/>
        <v xml:space="preserve"> </v>
      </c>
      <c r="Z107" s="5" t="str">
        <f t="shared" si="50"/>
        <v xml:space="preserve"> </v>
      </c>
      <c r="AA107" s="5" t="str">
        <f t="shared" si="51"/>
        <v xml:space="preserve"> </v>
      </c>
      <c r="AB107" s="5">
        <f t="shared" si="52"/>
        <v>13</v>
      </c>
      <c r="AC107">
        <v>98</v>
      </c>
      <c r="AD107" s="5">
        <f t="shared" si="53"/>
        <v>26</v>
      </c>
      <c r="AE107" s="4">
        <f t="shared" si="59"/>
        <v>0.71338446628153496</v>
      </c>
      <c r="AF107" s="4">
        <f t="shared" si="60"/>
        <v>0.19157742660430566</v>
      </c>
      <c r="AG107" s="4">
        <f t="shared" si="68"/>
        <v>0.16893707502135247</v>
      </c>
      <c r="AH107" s="4">
        <f t="shared" si="61"/>
        <v>2.9907466612059657</v>
      </c>
      <c r="AI107" s="4">
        <f t="shared" si="62"/>
        <v>2.1922172056124922</v>
      </c>
      <c r="AJ107" s="7">
        <f t="shared" si="63"/>
        <v>0.71338446628153496</v>
      </c>
      <c r="AK107" s="10">
        <f t="shared" si="72"/>
        <v>300</v>
      </c>
      <c r="AL107" s="10">
        <f t="shared" si="55"/>
        <v>828</v>
      </c>
      <c r="AM107" s="10">
        <f t="shared" si="64"/>
        <v>500</v>
      </c>
      <c r="AN107" s="6">
        <f t="shared" si="65"/>
        <v>500</v>
      </c>
      <c r="AO107" s="1">
        <f t="shared" si="66"/>
        <v>-50</v>
      </c>
    </row>
    <row r="108" spans="2:41" x14ac:dyDescent="0.2">
      <c r="B108" s="8">
        <f t="shared" si="67"/>
        <v>43258</v>
      </c>
      <c r="C108">
        <v>99</v>
      </c>
      <c r="D108" s="4">
        <v>5</v>
      </c>
      <c r="E108" s="5">
        <f t="shared" si="69"/>
        <v>5</v>
      </c>
      <c r="F108">
        <v>0</v>
      </c>
      <c r="G108" s="5">
        <f t="shared" si="56"/>
        <v>495</v>
      </c>
      <c r="H108">
        <v>99</v>
      </c>
      <c r="I108" s="5">
        <f t="shared" si="37"/>
        <v>350</v>
      </c>
      <c r="J108" s="5" t="str">
        <f t="shared" si="38"/>
        <v xml:space="preserve"> </v>
      </c>
      <c r="K108" s="5" t="str">
        <f t="shared" si="57"/>
        <v xml:space="preserve"> </v>
      </c>
      <c r="L108" s="5" t="str">
        <f t="shared" si="39"/>
        <v xml:space="preserve"> </v>
      </c>
      <c r="M108" t="str">
        <f t="shared" si="40"/>
        <v>F1</v>
      </c>
      <c r="N108" t="str">
        <f t="shared" si="41"/>
        <v xml:space="preserve"> </v>
      </c>
      <c r="O108" t="str">
        <f t="shared" si="42"/>
        <v xml:space="preserve"> </v>
      </c>
      <c r="P108" t="str">
        <f t="shared" si="43"/>
        <v xml:space="preserve"> </v>
      </c>
      <c r="Q108" t="str">
        <f t="shared" si="44"/>
        <v xml:space="preserve"> </v>
      </c>
      <c r="R108" t="str">
        <f t="shared" si="45"/>
        <v xml:space="preserve"> </v>
      </c>
      <c r="S108">
        <v>99</v>
      </c>
      <c r="T108">
        <f t="shared" si="71"/>
        <v>0.5</v>
      </c>
      <c r="U108" s="2">
        <f t="shared" si="70"/>
        <v>7.2471569239489124</v>
      </c>
      <c r="V108" s="2">
        <f t="shared" si="47"/>
        <v>5</v>
      </c>
      <c r="W108" s="2">
        <f t="shared" si="73"/>
        <v>0.5</v>
      </c>
      <c r="X108" s="5">
        <f t="shared" si="48"/>
        <v>13</v>
      </c>
      <c r="Y108" s="5" t="str">
        <f t="shared" si="49"/>
        <v xml:space="preserve"> </v>
      </c>
      <c r="Z108" s="5" t="str">
        <f t="shared" si="50"/>
        <v xml:space="preserve"> </v>
      </c>
      <c r="AA108" s="5" t="str">
        <f t="shared" si="51"/>
        <v xml:space="preserve"> </v>
      </c>
      <c r="AB108" s="5">
        <f t="shared" si="52"/>
        <v>13</v>
      </c>
      <c r="AC108">
        <v>99</v>
      </c>
      <c r="AD108" s="5">
        <f t="shared" si="53"/>
        <v>26</v>
      </c>
      <c r="AE108" s="4">
        <f t="shared" si="59"/>
        <v>0.74018348263627298</v>
      </c>
      <c r="AF108" s="4">
        <f t="shared" si="60"/>
        <v>0.19729678839807474</v>
      </c>
      <c r="AG108" s="4">
        <f t="shared" si="68"/>
        <v>0.17374182517860015</v>
      </c>
      <c r="AH108" s="4">
        <f t="shared" si="61"/>
        <v>3.1095452190174688</v>
      </c>
      <c r="AI108" s="4">
        <f t="shared" si="62"/>
        <v>2.2787572391022826</v>
      </c>
      <c r="AJ108" s="7">
        <f t="shared" si="63"/>
        <v>0.74018348263627298</v>
      </c>
      <c r="AK108" s="10">
        <f t="shared" si="72"/>
        <v>300</v>
      </c>
      <c r="AL108" s="10">
        <f t="shared" si="55"/>
        <v>840</v>
      </c>
      <c r="AM108" s="10">
        <f t="shared" si="64"/>
        <v>500</v>
      </c>
      <c r="AN108" s="6">
        <f t="shared" si="65"/>
        <v>500</v>
      </c>
      <c r="AO108" s="1">
        <f t="shared" si="66"/>
        <v>-50</v>
      </c>
    </row>
    <row r="109" spans="2:41" x14ac:dyDescent="0.2">
      <c r="B109" s="8">
        <f t="shared" si="67"/>
        <v>43259</v>
      </c>
      <c r="C109">
        <v>100</v>
      </c>
      <c r="D109" s="4">
        <v>5</v>
      </c>
      <c r="E109" s="5">
        <f t="shared" si="69"/>
        <v>5</v>
      </c>
      <c r="F109">
        <v>0</v>
      </c>
      <c r="G109" s="5">
        <f t="shared" si="56"/>
        <v>500</v>
      </c>
      <c r="H109">
        <v>100</v>
      </c>
      <c r="I109" s="5">
        <f t="shared" si="37"/>
        <v>355</v>
      </c>
      <c r="J109" s="5" t="str">
        <f t="shared" si="38"/>
        <v xml:space="preserve"> </v>
      </c>
      <c r="K109" s="5" t="str">
        <f t="shared" si="57"/>
        <v xml:space="preserve"> </v>
      </c>
      <c r="L109" s="5" t="str">
        <f t="shared" si="39"/>
        <v xml:space="preserve"> </v>
      </c>
      <c r="M109" t="str">
        <f t="shared" si="40"/>
        <v>F1</v>
      </c>
      <c r="N109" t="str">
        <f t="shared" si="41"/>
        <v xml:space="preserve"> </v>
      </c>
      <c r="O109" t="str">
        <f t="shared" si="42"/>
        <v xml:space="preserve"> </v>
      </c>
      <c r="P109" t="str">
        <f t="shared" si="43"/>
        <v xml:space="preserve"> </v>
      </c>
      <c r="Q109" t="str">
        <f t="shared" si="44"/>
        <v xml:space="preserve"> </v>
      </c>
      <c r="R109" t="str">
        <f t="shared" si="45"/>
        <v xml:space="preserve"> </v>
      </c>
      <c r="S109">
        <v>100</v>
      </c>
      <c r="T109">
        <f t="shared" si="71"/>
        <v>0.5</v>
      </c>
      <c r="U109" s="2">
        <f t="shared" si="70"/>
        <v>7.5379034456358882</v>
      </c>
      <c r="V109" s="2">
        <f t="shared" si="47"/>
        <v>5</v>
      </c>
      <c r="W109" s="2">
        <f t="shared" si="73"/>
        <v>0.5</v>
      </c>
      <c r="X109" s="5">
        <f t="shared" si="48"/>
        <v>13</v>
      </c>
      <c r="Y109" s="5" t="str">
        <f t="shared" si="49"/>
        <v xml:space="preserve"> </v>
      </c>
      <c r="Z109" s="5" t="str">
        <f t="shared" si="50"/>
        <v xml:space="preserve"> </v>
      </c>
      <c r="AA109" s="5" t="str">
        <f t="shared" si="51"/>
        <v xml:space="preserve"> </v>
      </c>
      <c r="AB109" s="5">
        <f t="shared" si="52"/>
        <v>13</v>
      </c>
      <c r="AC109">
        <v>100</v>
      </c>
      <c r="AD109" s="5">
        <f t="shared" si="53"/>
        <v>26</v>
      </c>
      <c r="AE109" s="4">
        <f t="shared" si="59"/>
        <v>0.76806510992642707</v>
      </c>
      <c r="AF109" s="4">
        <f t="shared" si="60"/>
        <v>0.20324719761312132</v>
      </c>
      <c r="AG109" s="4">
        <f t="shared" si="68"/>
        <v>0.17874067481298261</v>
      </c>
      <c r="AH109" s="4">
        <f t="shared" si="61"/>
        <v>3.2331429312492661</v>
      </c>
      <c r="AI109" s="4">
        <f t="shared" si="62"/>
        <v>2.3687932660780704</v>
      </c>
      <c r="AJ109" s="7">
        <f t="shared" si="63"/>
        <v>0.76806510992642707</v>
      </c>
      <c r="AK109" s="10">
        <f t="shared" si="72"/>
        <v>300</v>
      </c>
      <c r="AL109" s="10">
        <f t="shared" si="55"/>
        <v>852</v>
      </c>
      <c r="AM109" s="10">
        <f t="shared" si="64"/>
        <v>500</v>
      </c>
      <c r="AN109" s="6">
        <f t="shared" si="65"/>
        <v>500</v>
      </c>
      <c r="AO109" s="1">
        <f t="shared" si="66"/>
        <v>-50</v>
      </c>
    </row>
    <row r="110" spans="2:41" x14ac:dyDescent="0.2">
      <c r="B110" s="8">
        <f t="shared" si="67"/>
        <v>43260</v>
      </c>
      <c r="C110">
        <v>101</v>
      </c>
      <c r="D110" s="4">
        <v>5</v>
      </c>
      <c r="E110" s="5">
        <f t="shared" si="69"/>
        <v>5</v>
      </c>
      <c r="F110">
        <v>0</v>
      </c>
      <c r="G110" s="5">
        <f t="shared" si="56"/>
        <v>505</v>
      </c>
      <c r="H110">
        <v>101</v>
      </c>
      <c r="I110" s="5">
        <f t="shared" si="37"/>
        <v>360</v>
      </c>
      <c r="J110" s="5" t="str">
        <f t="shared" si="38"/>
        <v xml:space="preserve"> </v>
      </c>
      <c r="K110" s="5" t="str">
        <f t="shared" si="57"/>
        <v xml:space="preserve"> </v>
      </c>
      <c r="L110" s="5" t="str">
        <f t="shared" si="39"/>
        <v xml:space="preserve"> </v>
      </c>
      <c r="M110" t="str">
        <f t="shared" si="40"/>
        <v>F1</v>
      </c>
      <c r="N110" t="str">
        <f t="shared" si="41"/>
        <v xml:space="preserve"> </v>
      </c>
      <c r="O110" t="str">
        <f t="shared" si="42"/>
        <v xml:space="preserve"> </v>
      </c>
      <c r="P110" t="str">
        <f t="shared" si="43"/>
        <v xml:space="preserve"> </v>
      </c>
      <c r="Q110" t="str">
        <f t="shared" si="44"/>
        <v xml:space="preserve"> </v>
      </c>
      <c r="R110" t="str">
        <f t="shared" si="45"/>
        <v xml:space="preserve"> </v>
      </c>
      <c r="S110">
        <v>101</v>
      </c>
      <c r="T110">
        <f t="shared" si="71"/>
        <v>0.5</v>
      </c>
      <c r="U110" s="2">
        <f t="shared" si="70"/>
        <v>7.8403953746783328</v>
      </c>
      <c r="V110" s="2">
        <f t="shared" si="47"/>
        <v>5</v>
      </c>
      <c r="W110" s="2">
        <f t="shared" si="73"/>
        <v>0.5</v>
      </c>
      <c r="X110" s="5">
        <f t="shared" si="48"/>
        <v>13</v>
      </c>
      <c r="Y110" s="5" t="str">
        <f t="shared" si="49"/>
        <v xml:space="preserve"> </v>
      </c>
      <c r="Z110" s="5" t="str">
        <f t="shared" si="50"/>
        <v xml:space="preserve"> </v>
      </c>
      <c r="AA110" s="5" t="str">
        <f t="shared" si="51"/>
        <v xml:space="preserve"> </v>
      </c>
      <c r="AB110" s="5">
        <f t="shared" si="52"/>
        <v>13</v>
      </c>
      <c r="AC110">
        <v>101</v>
      </c>
      <c r="AD110" s="5">
        <f t="shared" si="53"/>
        <v>26</v>
      </c>
      <c r="AE110" s="4">
        <f t="shared" si="59"/>
        <v>0.79707308283322464</v>
      </c>
      <c r="AF110" s="4">
        <f t="shared" si="60"/>
        <v>0.20943798796757745</v>
      </c>
      <c r="AG110" s="4">
        <f t="shared" si="68"/>
        <v>0.18394146504126768</v>
      </c>
      <c r="AH110" s="4">
        <f t="shared" si="61"/>
        <v>3.3617336713251955</v>
      </c>
      <c r="AI110" s="4">
        <f t="shared" si="62"/>
        <v>2.4624665156330425</v>
      </c>
      <c r="AJ110" s="7">
        <f t="shared" si="63"/>
        <v>0.79707308283322464</v>
      </c>
      <c r="AK110" s="10">
        <f t="shared" si="72"/>
        <v>300</v>
      </c>
      <c r="AL110" s="10">
        <f t="shared" si="55"/>
        <v>864</v>
      </c>
      <c r="AM110" s="10">
        <f t="shared" si="64"/>
        <v>500</v>
      </c>
      <c r="AN110" s="6">
        <f t="shared" si="65"/>
        <v>500</v>
      </c>
      <c r="AO110" s="1">
        <f t="shared" si="66"/>
        <v>-50</v>
      </c>
    </row>
    <row r="111" spans="2:41" x14ac:dyDescent="0.2">
      <c r="B111" s="8">
        <f t="shared" si="67"/>
        <v>43261</v>
      </c>
      <c r="C111">
        <v>102</v>
      </c>
      <c r="D111" s="4">
        <v>5</v>
      </c>
      <c r="E111" s="5">
        <f t="shared" si="69"/>
        <v>5</v>
      </c>
      <c r="F111">
        <v>0</v>
      </c>
      <c r="G111" s="5">
        <f t="shared" si="56"/>
        <v>510</v>
      </c>
      <c r="H111">
        <v>102</v>
      </c>
      <c r="I111" s="5">
        <f t="shared" si="37"/>
        <v>365</v>
      </c>
      <c r="J111" s="5" t="str">
        <f t="shared" si="38"/>
        <v xml:space="preserve"> </v>
      </c>
      <c r="K111" s="5" t="str">
        <f t="shared" si="57"/>
        <v xml:space="preserve"> </v>
      </c>
      <c r="L111" s="5" t="str">
        <f t="shared" si="39"/>
        <v xml:space="preserve"> </v>
      </c>
      <c r="M111" t="str">
        <f t="shared" si="40"/>
        <v>F1</v>
      </c>
      <c r="N111" t="str">
        <f t="shared" si="41"/>
        <v xml:space="preserve"> </v>
      </c>
      <c r="O111" t="str">
        <f t="shared" si="42"/>
        <v xml:space="preserve"> </v>
      </c>
      <c r="P111" t="str">
        <f t="shared" si="43"/>
        <v xml:space="preserve"> </v>
      </c>
      <c r="Q111" t="str">
        <f t="shared" si="44"/>
        <v xml:space="preserve"> </v>
      </c>
      <c r="R111" t="str">
        <f t="shared" si="45"/>
        <v xml:space="preserve"> </v>
      </c>
      <c r="S111">
        <v>102</v>
      </c>
      <c r="T111">
        <f t="shared" si="71"/>
        <v>0.5</v>
      </c>
      <c r="U111" s="2">
        <f t="shared" si="70"/>
        <v>8.1551071951496876</v>
      </c>
      <c r="V111" s="2">
        <f t="shared" si="47"/>
        <v>5</v>
      </c>
      <c r="W111" s="2">
        <f t="shared" si="73"/>
        <v>0.5</v>
      </c>
      <c r="X111" s="5">
        <f t="shared" si="48"/>
        <v>13</v>
      </c>
      <c r="Y111" s="5" t="str">
        <f t="shared" si="49"/>
        <v xml:space="preserve"> </v>
      </c>
      <c r="Z111" s="5" t="str">
        <f t="shared" si="50"/>
        <v xml:space="preserve"> </v>
      </c>
      <c r="AA111" s="5" t="str">
        <f t="shared" si="51"/>
        <v xml:space="preserve"> </v>
      </c>
      <c r="AB111" s="5">
        <f t="shared" si="52"/>
        <v>13</v>
      </c>
      <c r="AC111">
        <v>102</v>
      </c>
      <c r="AD111" s="5">
        <f t="shared" si="53"/>
        <v>26</v>
      </c>
      <c r="AE111" s="4">
        <f t="shared" si="59"/>
        <v>0.82725290280587893</v>
      </c>
      <c r="AF111" s="4">
        <f t="shared" si="60"/>
        <v>0.21587887023764313</v>
      </c>
      <c r="AG111" s="4">
        <f t="shared" si="68"/>
        <v>0.18935235374105697</v>
      </c>
      <c r="AH111" s="4">
        <f t="shared" si="61"/>
        <v>3.4955191446538931</v>
      </c>
      <c r="AI111" s="4">
        <f t="shared" si="62"/>
        <v>2.559923922150412</v>
      </c>
      <c r="AJ111" s="7">
        <f t="shared" si="63"/>
        <v>0.82725290280587893</v>
      </c>
      <c r="AK111" s="10">
        <f t="shared" si="72"/>
        <v>300</v>
      </c>
      <c r="AL111" s="10">
        <f t="shared" si="55"/>
        <v>876</v>
      </c>
      <c r="AM111" s="10">
        <f t="shared" si="64"/>
        <v>500</v>
      </c>
      <c r="AN111" s="6">
        <f t="shared" si="65"/>
        <v>500</v>
      </c>
      <c r="AO111" s="1">
        <f t="shared" si="66"/>
        <v>-50</v>
      </c>
    </row>
    <row r="112" spans="2:41" x14ac:dyDescent="0.2">
      <c r="B112" s="8">
        <f t="shared" si="67"/>
        <v>43262</v>
      </c>
      <c r="C112">
        <v>103</v>
      </c>
      <c r="D112" s="4">
        <v>5</v>
      </c>
      <c r="E112" s="5">
        <f t="shared" si="69"/>
        <v>5</v>
      </c>
      <c r="F112">
        <v>0</v>
      </c>
      <c r="G112" s="5">
        <f t="shared" si="56"/>
        <v>515</v>
      </c>
      <c r="H112">
        <v>103</v>
      </c>
      <c r="I112" s="5">
        <f t="shared" si="37"/>
        <v>370</v>
      </c>
      <c r="J112" s="5" t="str">
        <f t="shared" si="38"/>
        <v xml:space="preserve"> </v>
      </c>
      <c r="K112" s="5" t="str">
        <f t="shared" si="57"/>
        <v xml:space="preserve"> </v>
      </c>
      <c r="L112" s="5" t="str">
        <f t="shared" si="39"/>
        <v xml:space="preserve"> </v>
      </c>
      <c r="M112" t="str">
        <f t="shared" si="40"/>
        <v>F1</v>
      </c>
      <c r="N112" t="str">
        <f t="shared" si="41"/>
        <v xml:space="preserve"> </v>
      </c>
      <c r="O112" t="str">
        <f t="shared" si="42"/>
        <v xml:space="preserve"> </v>
      </c>
      <c r="P112" t="str">
        <f t="shared" si="43"/>
        <v xml:space="preserve"> </v>
      </c>
      <c r="Q112" t="str">
        <f t="shared" si="44"/>
        <v xml:space="preserve"> </v>
      </c>
      <c r="R112" t="str">
        <f t="shared" si="45"/>
        <v xml:space="preserve"> </v>
      </c>
      <c r="S112">
        <v>103</v>
      </c>
      <c r="T112">
        <f t="shared" si="71"/>
        <v>0.5</v>
      </c>
      <c r="U112" s="2">
        <f t="shared" si="70"/>
        <v>8.4825325590525242</v>
      </c>
      <c r="V112" s="2">
        <f t="shared" si="47"/>
        <v>5</v>
      </c>
      <c r="W112" s="2">
        <f t="shared" si="73"/>
        <v>0.5</v>
      </c>
      <c r="X112" s="5">
        <f t="shared" si="48"/>
        <v>13</v>
      </c>
      <c r="Y112" s="5" t="str">
        <f t="shared" si="49"/>
        <v xml:space="preserve"> </v>
      </c>
      <c r="Z112" s="5" t="str">
        <f t="shared" si="50"/>
        <v xml:space="preserve"> </v>
      </c>
      <c r="AA112" s="5" t="str">
        <f t="shared" si="51"/>
        <v xml:space="preserve"> </v>
      </c>
      <c r="AB112" s="5">
        <f t="shared" si="52"/>
        <v>13</v>
      </c>
      <c r="AC112">
        <v>103</v>
      </c>
      <c r="AD112" s="5">
        <f t="shared" si="53"/>
        <v>26</v>
      </c>
      <c r="AE112" s="4">
        <f t="shared" si="59"/>
        <v>0.85865190943444625</v>
      </c>
      <c r="AF112" s="4">
        <f t="shared" si="60"/>
        <v>0.22257994748975574</v>
      </c>
      <c r="AG112" s="4">
        <f t="shared" si="68"/>
        <v>0.19498182834710387</v>
      </c>
      <c r="AH112" s="4">
        <f t="shared" si="61"/>
        <v>3.6347092050207217</v>
      </c>
      <c r="AI112" s="4">
        <f t="shared" si="62"/>
        <v>2.6613183557823739</v>
      </c>
      <c r="AJ112" s="7">
        <f t="shared" si="63"/>
        <v>0.85865190943444625</v>
      </c>
      <c r="AK112" s="10">
        <f t="shared" si="72"/>
        <v>300</v>
      </c>
      <c r="AL112" s="10">
        <f t="shared" si="55"/>
        <v>888</v>
      </c>
      <c r="AM112" s="10">
        <f t="shared" si="64"/>
        <v>500</v>
      </c>
      <c r="AN112" s="6">
        <f t="shared" si="65"/>
        <v>500</v>
      </c>
      <c r="AO112" s="1">
        <f t="shared" si="66"/>
        <v>-50</v>
      </c>
    </row>
    <row r="113" spans="2:41" x14ac:dyDescent="0.2">
      <c r="B113" s="8">
        <f t="shared" si="67"/>
        <v>43263</v>
      </c>
      <c r="C113">
        <v>104</v>
      </c>
      <c r="D113" s="4">
        <v>5</v>
      </c>
      <c r="E113" s="5">
        <f t="shared" si="69"/>
        <v>5</v>
      </c>
      <c r="F113">
        <v>0</v>
      </c>
      <c r="G113" s="5">
        <f t="shared" si="56"/>
        <v>520</v>
      </c>
      <c r="H113">
        <v>104</v>
      </c>
      <c r="I113" s="5">
        <f t="shared" si="37"/>
        <v>375</v>
      </c>
      <c r="J113" s="5" t="str">
        <f t="shared" si="38"/>
        <v xml:space="preserve"> </v>
      </c>
      <c r="K113" s="5" t="str">
        <f t="shared" si="57"/>
        <v xml:space="preserve"> </v>
      </c>
      <c r="L113" s="5" t="str">
        <f t="shared" si="39"/>
        <v xml:space="preserve"> </v>
      </c>
      <c r="M113" t="str">
        <f t="shared" si="40"/>
        <v>F1</v>
      </c>
      <c r="N113" t="str">
        <f t="shared" si="41"/>
        <v xml:space="preserve"> </v>
      </c>
      <c r="O113" t="str">
        <f t="shared" si="42"/>
        <v xml:space="preserve"> </v>
      </c>
      <c r="P113" t="str">
        <f t="shared" si="43"/>
        <v xml:space="preserve"> </v>
      </c>
      <c r="Q113" t="str">
        <f t="shared" si="44"/>
        <v xml:space="preserve"> </v>
      </c>
      <c r="R113" t="str">
        <f t="shared" si="45"/>
        <v xml:space="preserve"> </v>
      </c>
      <c r="S113">
        <v>104</v>
      </c>
      <c r="T113">
        <f t="shared" si="71"/>
        <v>0.5</v>
      </c>
      <c r="U113" s="2">
        <f t="shared" si="70"/>
        <v>8.8231850606533193</v>
      </c>
      <c r="V113" s="2">
        <f t="shared" si="47"/>
        <v>5</v>
      </c>
      <c r="W113" s="2">
        <f t="shared" si="73"/>
        <v>0.5</v>
      </c>
      <c r="X113" s="5">
        <f t="shared" si="48"/>
        <v>13</v>
      </c>
      <c r="Y113" s="5" t="str">
        <f t="shared" si="49"/>
        <v xml:space="preserve"> </v>
      </c>
      <c r="Z113" s="5" t="str">
        <f t="shared" si="50"/>
        <v xml:space="preserve"> </v>
      </c>
      <c r="AA113" s="5" t="str">
        <f t="shared" si="51"/>
        <v xml:space="preserve"> </v>
      </c>
      <c r="AB113" s="5">
        <f t="shared" si="52"/>
        <v>13</v>
      </c>
      <c r="AC113">
        <v>104</v>
      </c>
      <c r="AD113" s="5">
        <f t="shared" si="53"/>
        <v>26</v>
      </c>
      <c r="AE113" s="4">
        <f t="shared" si="59"/>
        <v>0.89131935470595913</v>
      </c>
      <c r="AF113" s="4">
        <f t="shared" si="60"/>
        <v>0.22955173092810199</v>
      </c>
      <c r="AG113" s="4">
        <f t="shared" si="68"/>
        <v>0.2008387191645698</v>
      </c>
      <c r="AH113" s="4">
        <f t="shared" si="61"/>
        <v>3.7795221837611068</v>
      </c>
      <c r="AI113" s="4">
        <f t="shared" si="62"/>
        <v>2.766808862239817</v>
      </c>
      <c r="AJ113" s="7">
        <f t="shared" si="63"/>
        <v>0.89131935470595913</v>
      </c>
      <c r="AK113" s="10">
        <f t="shared" si="72"/>
        <v>300</v>
      </c>
      <c r="AL113" s="10">
        <f t="shared" si="55"/>
        <v>900</v>
      </c>
      <c r="AM113" s="10">
        <f t="shared" si="64"/>
        <v>500</v>
      </c>
      <c r="AN113" s="6">
        <f t="shared" si="65"/>
        <v>500</v>
      </c>
      <c r="AO113" s="1">
        <f t="shared" si="66"/>
        <v>-50</v>
      </c>
    </row>
    <row r="114" spans="2:41" x14ac:dyDescent="0.2">
      <c r="B114" s="8">
        <f t="shared" si="67"/>
        <v>43264</v>
      </c>
      <c r="C114">
        <v>105</v>
      </c>
      <c r="D114" s="4">
        <v>5</v>
      </c>
      <c r="E114" s="5">
        <f t="shared" si="69"/>
        <v>5</v>
      </c>
      <c r="F114">
        <v>0</v>
      </c>
      <c r="G114" s="5">
        <f t="shared" si="56"/>
        <v>525</v>
      </c>
      <c r="H114">
        <v>105</v>
      </c>
      <c r="I114" s="5">
        <f t="shared" si="37"/>
        <v>380</v>
      </c>
      <c r="J114" s="5" t="str">
        <f t="shared" si="38"/>
        <v xml:space="preserve"> </v>
      </c>
      <c r="K114" s="5" t="str">
        <f t="shared" si="57"/>
        <v xml:space="preserve"> </v>
      </c>
      <c r="L114" s="5" t="str">
        <f t="shared" si="39"/>
        <v xml:space="preserve"> </v>
      </c>
      <c r="M114" t="str">
        <f t="shared" si="40"/>
        <v>F1</v>
      </c>
      <c r="N114" t="str">
        <f t="shared" si="41"/>
        <v xml:space="preserve"> </v>
      </c>
      <c r="O114" t="str">
        <f t="shared" si="42"/>
        <v xml:space="preserve"> </v>
      </c>
      <c r="P114" t="str">
        <f t="shared" si="43"/>
        <v xml:space="preserve"> </v>
      </c>
      <c r="Q114" t="str">
        <f t="shared" si="44"/>
        <v xml:space="preserve"> </v>
      </c>
      <c r="R114" t="str">
        <f t="shared" si="45"/>
        <v xml:space="preserve"> </v>
      </c>
      <c r="S114">
        <v>105</v>
      </c>
      <c r="T114">
        <f t="shared" si="71"/>
        <v>0.5</v>
      </c>
      <c r="U114" s="2">
        <f t="shared" si="70"/>
        <v>9.1775990420982954</v>
      </c>
      <c r="V114" s="2">
        <f t="shared" si="47"/>
        <v>5</v>
      </c>
      <c r="W114" s="2">
        <f t="shared" si="73"/>
        <v>0.5</v>
      </c>
      <c r="X114" s="5">
        <f t="shared" si="48"/>
        <v>13</v>
      </c>
      <c r="Y114" s="5" t="str">
        <f t="shared" si="49"/>
        <v xml:space="preserve"> </v>
      </c>
      <c r="Z114" s="5" t="str">
        <f t="shared" si="50"/>
        <v xml:space="preserve"> </v>
      </c>
      <c r="AA114" s="5" t="str">
        <f t="shared" si="51"/>
        <v xml:space="preserve"> </v>
      </c>
      <c r="AB114" s="5">
        <f t="shared" si="52"/>
        <v>13</v>
      </c>
      <c r="AC114">
        <v>105</v>
      </c>
      <c r="AD114" s="5">
        <f t="shared" si="53"/>
        <v>26</v>
      </c>
      <c r="AE114" s="4">
        <f t="shared" si="59"/>
        <v>0.92530648026031925</v>
      </c>
      <c r="AF114" s="4">
        <f t="shared" si="60"/>
        <v>0.23680515638232663</v>
      </c>
      <c r="AG114" s="4">
        <f t="shared" si="68"/>
        <v>0.20693221322010219</v>
      </c>
      <c r="AH114" s="4">
        <f t="shared" si="61"/>
        <v>3.9301852322316377</v>
      </c>
      <c r="AI114" s="4">
        <f t="shared" si="62"/>
        <v>2.8765609122689217</v>
      </c>
      <c r="AJ114" s="7">
        <f t="shared" si="63"/>
        <v>0.92530648026031925</v>
      </c>
      <c r="AK114" s="10">
        <f t="shared" si="72"/>
        <v>300</v>
      </c>
      <c r="AL114" s="10">
        <f t="shared" si="55"/>
        <v>912</v>
      </c>
      <c r="AM114" s="10">
        <f t="shared" si="64"/>
        <v>500</v>
      </c>
      <c r="AN114" s="6">
        <f t="shared" si="65"/>
        <v>500</v>
      </c>
      <c r="AO114" s="1">
        <f t="shared" si="66"/>
        <v>-50</v>
      </c>
    </row>
    <row r="115" spans="2:41" x14ac:dyDescent="0.2">
      <c r="B115" s="8">
        <f t="shared" si="67"/>
        <v>43265</v>
      </c>
      <c r="C115">
        <v>106</v>
      </c>
      <c r="D115" s="4">
        <v>5</v>
      </c>
      <c r="E115" s="5">
        <f t="shared" si="69"/>
        <v>5</v>
      </c>
      <c r="F115">
        <v>0</v>
      </c>
      <c r="G115" s="5">
        <f t="shared" si="56"/>
        <v>530</v>
      </c>
      <c r="H115">
        <v>106</v>
      </c>
      <c r="I115" s="5">
        <f t="shared" si="37"/>
        <v>385</v>
      </c>
      <c r="J115" s="5" t="str">
        <f t="shared" si="38"/>
        <v xml:space="preserve"> </v>
      </c>
      <c r="K115" s="5" t="str">
        <f t="shared" si="57"/>
        <v xml:space="preserve"> </v>
      </c>
      <c r="L115" s="5" t="str">
        <f t="shared" si="39"/>
        <v xml:space="preserve"> </v>
      </c>
      <c r="M115" t="str">
        <f t="shared" si="40"/>
        <v>F1</v>
      </c>
      <c r="N115" t="str">
        <f t="shared" si="41"/>
        <v xml:space="preserve"> </v>
      </c>
      <c r="O115" t="str">
        <f t="shared" si="42"/>
        <v xml:space="preserve"> </v>
      </c>
      <c r="P115" t="str">
        <f t="shared" si="43"/>
        <v xml:space="preserve"> </v>
      </c>
      <c r="Q115" t="str">
        <f t="shared" si="44"/>
        <v xml:space="preserve"> </v>
      </c>
      <c r="R115" t="str">
        <f t="shared" si="45"/>
        <v xml:space="preserve"> </v>
      </c>
      <c r="S115">
        <v>106</v>
      </c>
      <c r="T115">
        <f t="shared" si="71"/>
        <v>0.5</v>
      </c>
      <c r="U115" s="2">
        <f t="shared" si="70"/>
        <v>9.5463304315741375</v>
      </c>
      <c r="V115" s="2">
        <f t="shared" si="47"/>
        <v>5</v>
      </c>
      <c r="W115" s="2">
        <f t="shared" si="73"/>
        <v>0.5</v>
      </c>
      <c r="X115" s="5">
        <f t="shared" si="48"/>
        <v>13</v>
      </c>
      <c r="Y115" s="5" t="str">
        <f t="shared" si="49"/>
        <v xml:space="preserve"> </v>
      </c>
      <c r="Z115" s="5" t="str">
        <f t="shared" si="50"/>
        <v xml:space="preserve"> </v>
      </c>
      <c r="AA115" s="5" t="str">
        <f t="shared" si="51"/>
        <v xml:space="preserve"> </v>
      </c>
      <c r="AB115" s="5">
        <f t="shared" si="52"/>
        <v>13</v>
      </c>
      <c r="AC115">
        <v>106</v>
      </c>
      <c r="AD115" s="5">
        <f t="shared" si="53"/>
        <v>26</v>
      </c>
      <c r="AE115" s="4">
        <f t="shared" si="59"/>
        <v>0.96066659776712471</v>
      </c>
      <c r="AF115" s="4">
        <f t="shared" si="60"/>
        <v>0.24435160146130258</v>
      </c>
      <c r="AG115" s="4">
        <f t="shared" si="68"/>
        <v>0.21327186867245923</v>
      </c>
      <c r="AH115" s="4">
        <f t="shared" si="61"/>
        <v>4.0869346781160987</v>
      </c>
      <c r="AI115" s="4">
        <f t="shared" si="62"/>
        <v>2.9907466612059657</v>
      </c>
      <c r="AJ115" s="7">
        <f t="shared" si="63"/>
        <v>0.96066659776712471</v>
      </c>
      <c r="AK115" s="10">
        <f t="shared" si="72"/>
        <v>300</v>
      </c>
      <c r="AL115" s="10">
        <f t="shared" si="55"/>
        <v>924</v>
      </c>
      <c r="AM115" s="10">
        <f t="shared" si="64"/>
        <v>500</v>
      </c>
      <c r="AN115" s="6">
        <f t="shared" si="65"/>
        <v>500</v>
      </c>
      <c r="AO115" s="1">
        <f t="shared" si="66"/>
        <v>-50</v>
      </c>
    </row>
    <row r="116" spans="2:41" x14ac:dyDescent="0.2">
      <c r="B116" s="8">
        <f t="shared" si="67"/>
        <v>43266</v>
      </c>
      <c r="C116">
        <v>107</v>
      </c>
      <c r="D116" s="4">
        <v>5</v>
      </c>
      <c r="E116" s="5">
        <f t="shared" si="69"/>
        <v>5</v>
      </c>
      <c r="F116">
        <v>0</v>
      </c>
      <c r="G116" s="5">
        <f t="shared" si="56"/>
        <v>535</v>
      </c>
      <c r="H116">
        <v>107</v>
      </c>
      <c r="I116" s="5">
        <f t="shared" si="37"/>
        <v>390</v>
      </c>
      <c r="J116" s="5" t="str">
        <f t="shared" si="38"/>
        <v xml:space="preserve"> </v>
      </c>
      <c r="K116" s="5" t="str">
        <f t="shared" si="57"/>
        <v xml:space="preserve"> </v>
      </c>
      <c r="L116" s="5" t="str">
        <f t="shared" si="39"/>
        <v xml:space="preserve"> </v>
      </c>
      <c r="M116" t="str">
        <f t="shared" si="40"/>
        <v>F1</v>
      </c>
      <c r="N116" t="str">
        <f t="shared" si="41"/>
        <v xml:space="preserve"> </v>
      </c>
      <c r="O116" t="str">
        <f t="shared" si="42"/>
        <v xml:space="preserve"> </v>
      </c>
      <c r="P116" t="str">
        <f t="shared" si="43"/>
        <v xml:space="preserve"> </v>
      </c>
      <c r="Q116" t="str">
        <f t="shared" si="44"/>
        <v xml:space="preserve"> </v>
      </c>
      <c r="R116" t="str">
        <f t="shared" si="45"/>
        <v xml:space="preserve"> </v>
      </c>
      <c r="S116">
        <v>107</v>
      </c>
      <c r="T116">
        <f t="shared" si="71"/>
        <v>0.5</v>
      </c>
      <c r="U116" s="2">
        <f t="shared" si="70"/>
        <v>9.9299576153281688</v>
      </c>
      <c r="V116" s="2">
        <f t="shared" si="47"/>
        <v>5</v>
      </c>
      <c r="W116" s="2">
        <f t="shared" si="73"/>
        <v>0.5</v>
      </c>
      <c r="X116" s="5">
        <f t="shared" si="48"/>
        <v>13</v>
      </c>
      <c r="Y116" s="5" t="str">
        <f t="shared" si="49"/>
        <v xml:space="preserve"> </v>
      </c>
      <c r="Z116" s="5" t="str">
        <f t="shared" si="50"/>
        <v xml:space="preserve"> </v>
      </c>
      <c r="AA116" s="5" t="str">
        <f t="shared" si="51"/>
        <v xml:space="preserve"> </v>
      </c>
      <c r="AB116" s="5">
        <f t="shared" si="52"/>
        <v>13</v>
      </c>
      <c r="AC116">
        <v>107</v>
      </c>
      <c r="AD116" s="5">
        <f t="shared" si="53"/>
        <v>26</v>
      </c>
      <c r="AE116" s="4">
        <f t="shared" si="59"/>
        <v>0.99745517254951577</v>
      </c>
      <c r="AF116" s="4">
        <f t="shared" si="60"/>
        <v>0.25220290339986889</v>
      </c>
      <c r="AG116" s="4">
        <f t="shared" si="68"/>
        <v>0.21986762980528773</v>
      </c>
      <c r="AH116" s="4">
        <f t="shared" si="61"/>
        <v>4.2500163961253499</v>
      </c>
      <c r="AI116" s="4">
        <f t="shared" si="62"/>
        <v>3.1095452190174688</v>
      </c>
      <c r="AJ116" s="7">
        <f t="shared" si="63"/>
        <v>0.99745517254951577</v>
      </c>
      <c r="AK116" s="10">
        <f t="shared" si="72"/>
        <v>300</v>
      </c>
      <c r="AL116" s="10">
        <f t="shared" si="55"/>
        <v>936</v>
      </c>
      <c r="AM116" s="10">
        <f t="shared" si="64"/>
        <v>500</v>
      </c>
      <c r="AN116" s="6">
        <f t="shared" si="65"/>
        <v>500</v>
      </c>
      <c r="AO116" s="1">
        <f t="shared" si="66"/>
        <v>-50</v>
      </c>
    </row>
    <row r="117" spans="2:41" x14ac:dyDescent="0.2">
      <c r="B117" s="8">
        <f t="shared" si="67"/>
        <v>43267</v>
      </c>
      <c r="C117">
        <v>108</v>
      </c>
      <c r="D117" s="4">
        <v>5</v>
      </c>
      <c r="E117" s="5">
        <f t="shared" si="69"/>
        <v>5</v>
      </c>
      <c r="F117">
        <v>0</v>
      </c>
      <c r="G117" s="5">
        <f t="shared" si="56"/>
        <v>540</v>
      </c>
      <c r="H117">
        <v>108</v>
      </c>
      <c r="I117" s="5">
        <f t="shared" si="37"/>
        <v>395</v>
      </c>
      <c r="J117" s="5" t="str">
        <f t="shared" si="38"/>
        <v xml:space="preserve"> </v>
      </c>
      <c r="K117" s="5" t="str">
        <f t="shared" si="57"/>
        <v xml:space="preserve"> </v>
      </c>
      <c r="L117" s="5" t="str">
        <f t="shared" si="39"/>
        <v xml:space="preserve"> </v>
      </c>
      <c r="M117" t="str">
        <f t="shared" si="40"/>
        <v>F1</v>
      </c>
      <c r="N117" t="str">
        <f t="shared" si="41"/>
        <v xml:space="preserve"> </v>
      </c>
      <c r="O117" t="str">
        <f t="shared" si="42"/>
        <v xml:space="preserve"> </v>
      </c>
      <c r="P117" t="str">
        <f t="shared" si="43"/>
        <v xml:space="preserve"> </v>
      </c>
      <c r="Q117" t="str">
        <f t="shared" si="44"/>
        <v xml:space="preserve"> </v>
      </c>
      <c r="R117" t="str">
        <f t="shared" si="45"/>
        <v xml:space="preserve"> </v>
      </c>
      <c r="S117">
        <v>108</v>
      </c>
      <c r="T117">
        <f t="shared" si="71"/>
        <v>0.5</v>
      </c>
      <c r="U117" s="2">
        <f t="shared" si="70"/>
        <v>10.329082344915864</v>
      </c>
      <c r="V117" s="2">
        <f t="shared" si="47"/>
        <v>5</v>
      </c>
      <c r="W117" s="2">
        <f t="shared" si="73"/>
        <v>0.5</v>
      </c>
      <c r="X117" s="5">
        <f t="shared" si="48"/>
        <v>13</v>
      </c>
      <c r="Y117" s="5" t="str">
        <f t="shared" si="49"/>
        <v xml:space="preserve"> </v>
      </c>
      <c r="Z117" s="5" t="str">
        <f t="shared" si="50"/>
        <v xml:space="preserve"> </v>
      </c>
      <c r="AA117" s="5" t="str">
        <f t="shared" si="51"/>
        <v xml:space="preserve"> </v>
      </c>
      <c r="AB117" s="5">
        <f t="shared" si="52"/>
        <v>13</v>
      </c>
      <c r="AC117">
        <v>108</v>
      </c>
      <c r="AD117" s="5">
        <f t="shared" si="53"/>
        <v>26</v>
      </c>
      <c r="AE117" s="4">
        <f t="shared" si="59"/>
        <v>1.0357299105862068</v>
      </c>
      <c r="AF117" s="4">
        <f t="shared" si="60"/>
        <v>0.26037137762653084</v>
      </c>
      <c r="AG117" s="4">
        <f t="shared" si="68"/>
        <v>0.22672984262556883</v>
      </c>
      <c r="AH117" s="4">
        <f t="shared" si="61"/>
        <v>4.4196861936725282</v>
      </c>
      <c r="AI117" s="4">
        <f t="shared" si="62"/>
        <v>3.2331429312492661</v>
      </c>
      <c r="AJ117" s="7">
        <f t="shared" si="63"/>
        <v>1.0357299105862068</v>
      </c>
      <c r="AK117" s="10">
        <f t="shared" si="72"/>
        <v>300</v>
      </c>
      <c r="AL117" s="10">
        <f t="shared" si="55"/>
        <v>948</v>
      </c>
      <c r="AM117" s="10">
        <f t="shared" si="64"/>
        <v>500</v>
      </c>
      <c r="AN117" s="6">
        <f t="shared" si="65"/>
        <v>500</v>
      </c>
      <c r="AO117" s="1">
        <f t="shared" si="66"/>
        <v>-50</v>
      </c>
    </row>
    <row r="118" spans="2:41" x14ac:dyDescent="0.2">
      <c r="B118" s="8">
        <f t="shared" si="67"/>
        <v>43268</v>
      </c>
      <c r="C118">
        <v>109</v>
      </c>
      <c r="D118" s="4">
        <v>5</v>
      </c>
      <c r="E118" s="5">
        <f t="shared" si="69"/>
        <v>5</v>
      </c>
      <c r="F118">
        <v>0</v>
      </c>
      <c r="G118" s="5">
        <f t="shared" si="56"/>
        <v>545</v>
      </c>
      <c r="H118">
        <v>109</v>
      </c>
      <c r="I118" s="5">
        <f t="shared" si="37"/>
        <v>400</v>
      </c>
      <c r="J118" s="5" t="str">
        <f t="shared" si="38"/>
        <v xml:space="preserve"> </v>
      </c>
      <c r="K118" s="5" t="str">
        <f t="shared" si="57"/>
        <v xml:space="preserve"> </v>
      </c>
      <c r="L118" s="5" t="str">
        <f t="shared" si="39"/>
        <v xml:space="preserve"> </v>
      </c>
      <c r="M118" t="str">
        <f t="shared" si="40"/>
        <v>F1</v>
      </c>
      <c r="N118" t="str">
        <f t="shared" si="41"/>
        <v xml:space="preserve"> </v>
      </c>
      <c r="O118" t="str">
        <f t="shared" si="42"/>
        <v xml:space="preserve"> </v>
      </c>
      <c r="P118" t="str">
        <f t="shared" si="43"/>
        <v xml:space="preserve"> </v>
      </c>
      <c r="Q118" t="str">
        <f t="shared" si="44"/>
        <v xml:space="preserve"> </v>
      </c>
      <c r="R118" t="str">
        <f t="shared" si="45"/>
        <v xml:space="preserve"> </v>
      </c>
      <c r="S118">
        <v>109</v>
      </c>
      <c r="T118">
        <f t="shared" si="71"/>
        <v>0.5</v>
      </c>
      <c r="U118" s="2">
        <f t="shared" si="70"/>
        <v>10.744330681098935</v>
      </c>
      <c r="V118" s="2">
        <f t="shared" si="47"/>
        <v>5</v>
      </c>
      <c r="W118" s="2">
        <f t="shared" si="73"/>
        <v>0.5</v>
      </c>
      <c r="X118" s="5">
        <f t="shared" si="48"/>
        <v>13</v>
      </c>
      <c r="Y118" s="5" t="str">
        <f t="shared" si="49"/>
        <v xml:space="preserve"> </v>
      </c>
      <c r="Z118" s="5" t="str">
        <f t="shared" si="50"/>
        <v xml:space="preserve"> </v>
      </c>
      <c r="AA118" s="5" t="str">
        <f t="shared" si="51"/>
        <v xml:space="preserve"> </v>
      </c>
      <c r="AB118" s="5">
        <f t="shared" si="52"/>
        <v>13</v>
      </c>
      <c r="AC118">
        <v>109</v>
      </c>
      <c r="AD118" s="5">
        <f t="shared" si="53"/>
        <v>26</v>
      </c>
      <c r="AE118" s="4">
        <f t="shared" si="59"/>
        <v>1.0755508490281738</v>
      </c>
      <c r="AF118" s="4">
        <f t="shared" si="60"/>
        <v>0.26886983708124701</v>
      </c>
      <c r="AG118" s="4">
        <f t="shared" si="68"/>
        <v>0.2338692710922024</v>
      </c>
      <c r="AH118" s="4">
        <f t="shared" si="61"/>
        <v>4.5962102121285255</v>
      </c>
      <c r="AI118" s="4">
        <f t="shared" si="62"/>
        <v>3.3617336713251955</v>
      </c>
      <c r="AJ118" s="7">
        <f t="shared" si="63"/>
        <v>1.0755508490281738</v>
      </c>
      <c r="AK118" s="10">
        <f t="shared" si="72"/>
        <v>300</v>
      </c>
      <c r="AL118" s="10">
        <f t="shared" si="55"/>
        <v>960</v>
      </c>
      <c r="AM118" s="10">
        <f t="shared" si="64"/>
        <v>500</v>
      </c>
      <c r="AN118" s="6">
        <f t="shared" si="65"/>
        <v>500</v>
      </c>
      <c r="AO118" s="1">
        <f t="shared" si="66"/>
        <v>-50</v>
      </c>
    </row>
    <row r="119" spans="2:41" x14ac:dyDescent="0.2">
      <c r="B119" s="8">
        <f t="shared" si="67"/>
        <v>43269</v>
      </c>
      <c r="C119">
        <v>110</v>
      </c>
      <c r="D119" s="4">
        <v>5</v>
      </c>
      <c r="E119" s="5">
        <f t="shared" si="69"/>
        <v>5</v>
      </c>
      <c r="F119">
        <v>0</v>
      </c>
      <c r="G119" s="5">
        <f t="shared" si="56"/>
        <v>550</v>
      </c>
      <c r="H119">
        <v>110</v>
      </c>
      <c r="I119" s="5">
        <f t="shared" si="37"/>
        <v>405</v>
      </c>
      <c r="J119" s="5" t="str">
        <f t="shared" si="38"/>
        <v xml:space="preserve"> </v>
      </c>
      <c r="K119" s="5" t="str">
        <f t="shared" si="57"/>
        <v xml:space="preserve"> </v>
      </c>
      <c r="L119" s="5" t="str">
        <f t="shared" si="39"/>
        <v xml:space="preserve"> </v>
      </c>
      <c r="M119" t="str">
        <f t="shared" si="40"/>
        <v>F1</v>
      </c>
      <c r="N119" t="str">
        <f t="shared" si="41"/>
        <v xml:space="preserve"> </v>
      </c>
      <c r="O119" t="str">
        <f t="shared" si="42"/>
        <v xml:space="preserve"> </v>
      </c>
      <c r="P119" t="str">
        <f t="shared" si="43"/>
        <v xml:space="preserve"> </v>
      </c>
      <c r="Q119" t="str">
        <f t="shared" si="44"/>
        <v xml:space="preserve"> </v>
      </c>
      <c r="R119" t="str">
        <f t="shared" si="45"/>
        <v xml:space="preserve"> </v>
      </c>
      <c r="S119">
        <v>110</v>
      </c>
      <c r="T119">
        <f t="shared" si="71"/>
        <v>0.5</v>
      </c>
      <c r="U119" s="2">
        <f t="shared" si="70"/>
        <v>11.176353975874308</v>
      </c>
      <c r="V119" s="2">
        <f t="shared" si="47"/>
        <v>5</v>
      </c>
      <c r="W119" s="2">
        <f t="shared" si="73"/>
        <v>0.5</v>
      </c>
      <c r="X119" s="5">
        <f t="shared" si="48"/>
        <v>13</v>
      </c>
      <c r="Y119" s="5" t="str">
        <f t="shared" si="49"/>
        <v xml:space="preserve"> </v>
      </c>
      <c r="Z119" s="5" t="str">
        <f t="shared" si="50"/>
        <v xml:space="preserve"> </v>
      </c>
      <c r="AA119" s="5" t="str">
        <f t="shared" si="51"/>
        <v xml:space="preserve"> </v>
      </c>
      <c r="AB119" s="5">
        <f t="shared" si="52"/>
        <v>13</v>
      </c>
      <c r="AC119">
        <v>110</v>
      </c>
      <c r="AD119" s="5">
        <f t="shared" si="53"/>
        <v>26</v>
      </c>
      <c r="AE119" s="4">
        <f t="shared" si="59"/>
        <v>1.1169804503719858</v>
      </c>
      <c r="AF119" s="4">
        <f t="shared" si="60"/>
        <v>0.27771161231360519</v>
      </c>
      <c r="AG119" s="4">
        <f t="shared" si="68"/>
        <v>0.24129711400018283</v>
      </c>
      <c r="AH119" s="4">
        <f t="shared" si="61"/>
        <v>4.7798653442871428</v>
      </c>
      <c r="AI119" s="4">
        <f t="shared" si="62"/>
        <v>3.4955191446538931</v>
      </c>
      <c r="AJ119" s="7">
        <f t="shared" si="63"/>
        <v>1.1169804503719858</v>
      </c>
      <c r="AK119" s="10">
        <f t="shared" si="72"/>
        <v>300</v>
      </c>
      <c r="AL119" s="10">
        <f t="shared" si="55"/>
        <v>972</v>
      </c>
      <c r="AM119" s="10">
        <f t="shared" si="64"/>
        <v>500</v>
      </c>
      <c r="AN119" s="6">
        <f t="shared" si="65"/>
        <v>500</v>
      </c>
      <c r="AO119" s="1">
        <f t="shared" si="66"/>
        <v>-50</v>
      </c>
    </row>
    <row r="120" spans="2:41" x14ac:dyDescent="0.2">
      <c r="B120" s="8">
        <f t="shared" si="67"/>
        <v>43270</v>
      </c>
      <c r="C120">
        <v>111</v>
      </c>
      <c r="D120" s="4">
        <v>5</v>
      </c>
      <c r="E120" s="5">
        <f t="shared" si="69"/>
        <v>5</v>
      </c>
      <c r="F120">
        <v>0</v>
      </c>
      <c r="G120" s="5">
        <f t="shared" si="56"/>
        <v>555</v>
      </c>
      <c r="H120">
        <v>111</v>
      </c>
      <c r="I120" s="5">
        <f t="shared" si="37"/>
        <v>410</v>
      </c>
      <c r="J120" s="5" t="str">
        <f t="shared" si="38"/>
        <v xml:space="preserve"> </v>
      </c>
      <c r="K120" s="5" t="str">
        <f t="shared" si="57"/>
        <v xml:space="preserve"> </v>
      </c>
      <c r="L120" s="5" t="str">
        <f t="shared" si="39"/>
        <v xml:space="preserve"> </v>
      </c>
      <c r="M120" t="str">
        <f t="shared" si="40"/>
        <v>F1</v>
      </c>
      <c r="N120" t="str">
        <f t="shared" si="41"/>
        <v xml:space="preserve"> </v>
      </c>
      <c r="O120" t="str">
        <f t="shared" si="42"/>
        <v xml:space="preserve"> </v>
      </c>
      <c r="P120" t="str">
        <f t="shared" si="43"/>
        <v xml:space="preserve"> </v>
      </c>
      <c r="Q120" t="str">
        <f t="shared" si="44"/>
        <v xml:space="preserve"> </v>
      </c>
      <c r="R120" t="str">
        <f t="shared" si="45"/>
        <v xml:space="preserve"> </v>
      </c>
      <c r="S120">
        <v>111</v>
      </c>
      <c r="T120">
        <f t="shared" si="71"/>
        <v>0.5</v>
      </c>
      <c r="U120" s="2">
        <f t="shared" si="70"/>
        <v>11.625829894174624</v>
      </c>
      <c r="V120" s="2">
        <f t="shared" si="47"/>
        <v>5</v>
      </c>
      <c r="W120" s="2">
        <f t="shared" si="73"/>
        <v>0.5</v>
      </c>
      <c r="X120" s="5">
        <f t="shared" si="48"/>
        <v>13</v>
      </c>
      <c r="Y120" s="5" t="str">
        <f t="shared" si="49"/>
        <v xml:space="preserve"> </v>
      </c>
      <c r="Z120" s="5" t="str">
        <f t="shared" si="50"/>
        <v xml:space="preserve"> </v>
      </c>
      <c r="AA120" s="5" t="str">
        <f t="shared" si="51"/>
        <v xml:space="preserve"> </v>
      </c>
      <c r="AB120" s="5">
        <f t="shared" si="52"/>
        <v>13</v>
      </c>
      <c r="AC120">
        <v>111</v>
      </c>
      <c r="AD120" s="5">
        <f t="shared" si="53"/>
        <v>26</v>
      </c>
      <c r="AE120" s="4">
        <f t="shared" si="59"/>
        <v>1.1600837004374909</v>
      </c>
      <c r="AF120" s="4">
        <f t="shared" si="60"/>
        <v>0.28691057239291196</v>
      </c>
      <c r="AG120" s="4">
        <f t="shared" si="68"/>
        <v>0.24902502254685271</v>
      </c>
      <c r="AH120" s="4">
        <f t="shared" si="61"/>
        <v>4.970939668694772</v>
      </c>
      <c r="AI120" s="4">
        <f t="shared" si="62"/>
        <v>3.6347092050207217</v>
      </c>
      <c r="AJ120" s="7">
        <f t="shared" si="63"/>
        <v>1.1600837004374909</v>
      </c>
      <c r="AK120" s="10">
        <f t="shared" si="72"/>
        <v>300</v>
      </c>
      <c r="AL120" s="10">
        <f t="shared" si="55"/>
        <v>984</v>
      </c>
      <c r="AM120" s="10">
        <f t="shared" si="64"/>
        <v>500</v>
      </c>
      <c r="AN120" s="6">
        <f t="shared" si="65"/>
        <v>500</v>
      </c>
      <c r="AO120" s="1">
        <f t="shared" si="66"/>
        <v>-50</v>
      </c>
    </row>
    <row r="121" spans="2:41" x14ac:dyDescent="0.2">
      <c r="B121" s="8">
        <f t="shared" si="67"/>
        <v>43271</v>
      </c>
      <c r="C121">
        <v>112</v>
      </c>
      <c r="D121" s="4">
        <v>5</v>
      </c>
      <c r="E121" s="5">
        <f t="shared" si="69"/>
        <v>5</v>
      </c>
      <c r="F121">
        <v>0</v>
      </c>
      <c r="G121" s="5">
        <f t="shared" si="56"/>
        <v>560</v>
      </c>
      <c r="H121">
        <v>112</v>
      </c>
      <c r="I121" s="5">
        <f t="shared" si="37"/>
        <v>415</v>
      </c>
      <c r="J121" s="5" t="str">
        <f t="shared" si="38"/>
        <v xml:space="preserve"> </v>
      </c>
      <c r="K121" s="5" t="str">
        <f t="shared" si="57"/>
        <v xml:space="preserve"> </v>
      </c>
      <c r="L121" s="5" t="str">
        <f t="shared" si="39"/>
        <v xml:space="preserve"> </v>
      </c>
      <c r="M121" t="str">
        <f t="shared" si="40"/>
        <v>F1</v>
      </c>
      <c r="N121" t="str">
        <f t="shared" si="41"/>
        <v xml:space="preserve"> </v>
      </c>
      <c r="O121" t="str">
        <f t="shared" si="42"/>
        <v xml:space="preserve"> </v>
      </c>
      <c r="P121" t="str">
        <f t="shared" si="43"/>
        <v xml:space="preserve"> </v>
      </c>
      <c r="Q121" t="str">
        <f t="shared" si="44"/>
        <v xml:space="preserve"> </v>
      </c>
      <c r="R121" t="str">
        <f t="shared" si="45"/>
        <v xml:space="preserve"> </v>
      </c>
      <c r="S121">
        <v>112</v>
      </c>
      <c r="T121">
        <f t="shared" si="71"/>
        <v>0.5</v>
      </c>
      <c r="U121" s="2">
        <f t="shared" si="70"/>
        <v>12.093463476842798</v>
      </c>
      <c r="V121" s="2">
        <f t="shared" si="47"/>
        <v>5</v>
      </c>
      <c r="W121" s="2">
        <f t="shared" si="73"/>
        <v>0.5</v>
      </c>
      <c r="X121" s="5">
        <f t="shared" si="48"/>
        <v>13</v>
      </c>
      <c r="Y121" s="5" t="str">
        <f t="shared" si="49"/>
        <v xml:space="preserve"> </v>
      </c>
      <c r="Z121" s="5" t="str">
        <f t="shared" si="50"/>
        <v xml:space="preserve"> </v>
      </c>
      <c r="AA121" s="5" t="str">
        <f t="shared" si="51"/>
        <v xml:space="preserve"> </v>
      </c>
      <c r="AB121" s="5">
        <f t="shared" si="52"/>
        <v>13</v>
      </c>
      <c r="AC121">
        <v>112</v>
      </c>
      <c r="AD121" s="5">
        <f t="shared" si="53"/>
        <v>26</v>
      </c>
      <c r="AE121" s="4">
        <f t="shared" si="59"/>
        <v>1.2049282103035495</v>
      </c>
      <c r="AF121" s="4">
        <f t="shared" si="60"/>
        <v>0.29648114666299674</v>
      </c>
      <c r="AG121" s="4">
        <f t="shared" si="68"/>
        <v>0.25706511860778714</v>
      </c>
      <c r="AH121" s="4">
        <f t="shared" si="61"/>
        <v>5</v>
      </c>
      <c r="AI121" s="4">
        <f t="shared" si="62"/>
        <v>3.7795221837611068</v>
      </c>
      <c r="AJ121" s="7">
        <f t="shared" si="63"/>
        <v>1.2049282103035495</v>
      </c>
      <c r="AK121" s="10">
        <f t="shared" si="72"/>
        <v>300</v>
      </c>
      <c r="AL121" s="10">
        <f t="shared" si="55"/>
        <v>996</v>
      </c>
      <c r="AM121" s="10">
        <f t="shared" si="64"/>
        <v>500</v>
      </c>
      <c r="AN121" s="6">
        <f t="shared" si="65"/>
        <v>500</v>
      </c>
      <c r="AO121" s="1">
        <f t="shared" si="66"/>
        <v>-50</v>
      </c>
    </row>
    <row r="122" spans="2:41" x14ac:dyDescent="0.2">
      <c r="B122" s="8">
        <f t="shared" si="67"/>
        <v>43272</v>
      </c>
      <c r="C122">
        <v>113</v>
      </c>
      <c r="D122" s="4">
        <v>5</v>
      </c>
      <c r="E122" s="5">
        <f t="shared" si="69"/>
        <v>5</v>
      </c>
      <c r="F122">
        <v>0</v>
      </c>
      <c r="G122" s="5">
        <f t="shared" si="56"/>
        <v>565</v>
      </c>
      <c r="H122">
        <v>113</v>
      </c>
      <c r="I122" s="5">
        <f t="shared" si="37"/>
        <v>420</v>
      </c>
      <c r="J122" s="5" t="str">
        <f t="shared" si="38"/>
        <v xml:space="preserve"> </v>
      </c>
      <c r="K122" s="5" t="str">
        <f t="shared" si="57"/>
        <v xml:space="preserve"> </v>
      </c>
      <c r="L122" s="5" t="str">
        <f t="shared" si="39"/>
        <v xml:space="preserve"> </v>
      </c>
      <c r="M122" t="str">
        <f t="shared" si="40"/>
        <v>F1</v>
      </c>
      <c r="N122" t="str">
        <f t="shared" si="41"/>
        <v xml:space="preserve"> </v>
      </c>
      <c r="O122" t="str">
        <f t="shared" si="42"/>
        <v xml:space="preserve"> </v>
      </c>
      <c r="P122" t="str">
        <f t="shared" si="43"/>
        <v xml:space="preserve"> </v>
      </c>
      <c r="Q122" t="str">
        <f t="shared" si="44"/>
        <v xml:space="preserve"> </v>
      </c>
      <c r="R122" t="str">
        <f t="shared" si="45"/>
        <v xml:space="preserve"> </v>
      </c>
      <c r="S122">
        <v>113</v>
      </c>
      <c r="T122">
        <f t="shared" si="71"/>
        <v>0.5</v>
      </c>
      <c r="U122" s="2">
        <f t="shared" si="70"/>
        <v>12.579988246547952</v>
      </c>
      <c r="V122" s="2">
        <f t="shared" si="47"/>
        <v>5</v>
      </c>
      <c r="W122" s="2">
        <f t="shared" si="73"/>
        <v>0.5</v>
      </c>
      <c r="X122" s="5">
        <f t="shared" si="48"/>
        <v>13</v>
      </c>
      <c r="Y122" s="5" t="str">
        <f t="shared" si="49"/>
        <v xml:space="preserve"> </v>
      </c>
      <c r="Z122" s="5" t="str">
        <f t="shared" si="50"/>
        <v xml:space="preserve"> </v>
      </c>
      <c r="AA122" s="5" t="str">
        <f t="shared" si="51"/>
        <v xml:space="preserve"> </v>
      </c>
      <c r="AB122" s="5">
        <f t="shared" si="52"/>
        <v>13</v>
      </c>
      <c r="AC122">
        <v>113</v>
      </c>
      <c r="AD122" s="5">
        <f t="shared" si="53"/>
        <v>26</v>
      </c>
      <c r="AE122" s="4">
        <f t="shared" si="59"/>
        <v>1.2515843223617085</v>
      </c>
      <c r="AF122" s="4">
        <f t="shared" si="60"/>
        <v>0.30643834737585296</v>
      </c>
      <c r="AG122" s="4">
        <f t="shared" si="68"/>
        <v>0.26543001375097675</v>
      </c>
      <c r="AH122" s="4">
        <f t="shared" si="61"/>
        <v>5</v>
      </c>
      <c r="AI122" s="4">
        <f t="shared" si="62"/>
        <v>3.9301852322316377</v>
      </c>
      <c r="AJ122" s="7">
        <f t="shared" si="63"/>
        <v>1.2515843223617085</v>
      </c>
      <c r="AK122" s="10">
        <f t="shared" si="72"/>
        <v>300</v>
      </c>
      <c r="AL122" s="10">
        <f t="shared" si="55"/>
        <v>1008</v>
      </c>
      <c r="AM122" s="10">
        <f t="shared" si="64"/>
        <v>500</v>
      </c>
      <c r="AN122" s="6">
        <f t="shared" si="65"/>
        <v>500</v>
      </c>
      <c r="AO122" s="1">
        <f t="shared" si="66"/>
        <v>-50</v>
      </c>
    </row>
    <row r="123" spans="2:41" x14ac:dyDescent="0.2">
      <c r="B123" s="8">
        <f t="shared" si="67"/>
        <v>43273</v>
      </c>
      <c r="C123">
        <v>114</v>
      </c>
      <c r="D123" s="4">
        <v>5</v>
      </c>
      <c r="E123" s="5">
        <f t="shared" si="69"/>
        <v>5</v>
      </c>
      <c r="F123">
        <v>0</v>
      </c>
      <c r="G123" s="5">
        <f t="shared" si="56"/>
        <v>570</v>
      </c>
      <c r="H123">
        <v>114</v>
      </c>
      <c r="I123" s="5">
        <f t="shared" si="37"/>
        <v>425</v>
      </c>
      <c r="J123" s="5" t="str">
        <f t="shared" si="38"/>
        <v xml:space="preserve"> </v>
      </c>
      <c r="K123" s="5" t="str">
        <f t="shared" si="57"/>
        <v xml:space="preserve"> </v>
      </c>
      <c r="L123" s="5" t="str">
        <f t="shared" si="39"/>
        <v xml:space="preserve"> </v>
      </c>
      <c r="M123" t="str">
        <f t="shared" si="40"/>
        <v>F1</v>
      </c>
      <c r="N123" t="str">
        <f t="shared" si="41"/>
        <v xml:space="preserve"> </v>
      </c>
      <c r="O123" t="str">
        <f t="shared" si="42"/>
        <v xml:space="preserve"> </v>
      </c>
      <c r="P123" t="str">
        <f t="shared" si="43"/>
        <v xml:space="preserve"> </v>
      </c>
      <c r="Q123" t="str">
        <f t="shared" si="44"/>
        <v xml:space="preserve"> </v>
      </c>
      <c r="R123" t="str">
        <f t="shared" si="45"/>
        <v xml:space="preserve"> </v>
      </c>
      <c r="S123">
        <v>114</v>
      </c>
      <c r="T123">
        <f t="shared" si="71"/>
        <v>0.5</v>
      </c>
      <c r="U123" s="2">
        <f t="shared" si="70"/>
        <v>13.086167358377516</v>
      </c>
      <c r="V123" s="2">
        <f t="shared" si="47"/>
        <v>5</v>
      </c>
      <c r="W123" s="2">
        <f t="shared" si="73"/>
        <v>0.5</v>
      </c>
      <c r="X123" s="5">
        <f t="shared" si="48"/>
        <v>13</v>
      </c>
      <c r="Y123" s="5" t="str">
        <f t="shared" si="49"/>
        <v xml:space="preserve"> </v>
      </c>
      <c r="Z123" s="5" t="str">
        <f t="shared" si="50"/>
        <v xml:space="preserve"> </v>
      </c>
      <c r="AA123" s="5" t="str">
        <f t="shared" si="51"/>
        <v xml:space="preserve"> </v>
      </c>
      <c r="AB123" s="5">
        <f t="shared" si="52"/>
        <v>13</v>
      </c>
      <c r="AC123">
        <v>114</v>
      </c>
      <c r="AD123" s="5">
        <f t="shared" si="53"/>
        <v>26</v>
      </c>
      <c r="AE123" s="4">
        <f t="shared" si="59"/>
        <v>1.300125220654166</v>
      </c>
      <c r="AF123" s="4">
        <f t="shared" si="60"/>
        <v>0.31679779323961993</v>
      </c>
      <c r="AG123" s="4">
        <f t="shared" si="68"/>
        <v>0.27413282901913483</v>
      </c>
      <c r="AH123" s="4">
        <f t="shared" si="61"/>
        <v>5</v>
      </c>
      <c r="AI123" s="4">
        <f t="shared" si="62"/>
        <v>4.0869346781160987</v>
      </c>
      <c r="AJ123" s="7">
        <f t="shared" si="63"/>
        <v>1.300125220654166</v>
      </c>
      <c r="AK123" s="10">
        <f t="shared" si="72"/>
        <v>300</v>
      </c>
      <c r="AL123" s="10">
        <f t="shared" si="55"/>
        <v>1020</v>
      </c>
      <c r="AM123" s="10">
        <f t="shared" si="64"/>
        <v>500</v>
      </c>
      <c r="AN123" s="6">
        <f t="shared" si="65"/>
        <v>500</v>
      </c>
      <c r="AO123" s="1">
        <f t="shared" si="66"/>
        <v>-50</v>
      </c>
    </row>
    <row r="124" spans="2:41" x14ac:dyDescent="0.2">
      <c r="B124" s="8">
        <f t="shared" si="67"/>
        <v>43274</v>
      </c>
      <c r="C124">
        <v>115</v>
      </c>
      <c r="D124" s="4">
        <v>5</v>
      </c>
      <c r="E124" s="5">
        <f t="shared" si="69"/>
        <v>5</v>
      </c>
      <c r="F124">
        <v>0</v>
      </c>
      <c r="G124" s="5">
        <f t="shared" si="56"/>
        <v>575</v>
      </c>
      <c r="H124">
        <v>115</v>
      </c>
      <c r="I124" s="5">
        <f t="shared" si="37"/>
        <v>430</v>
      </c>
      <c r="J124" s="5" t="str">
        <f t="shared" si="38"/>
        <v xml:space="preserve"> </v>
      </c>
      <c r="K124" s="5" t="str">
        <f t="shared" si="57"/>
        <v xml:space="preserve"> </v>
      </c>
      <c r="L124" s="5" t="str">
        <f t="shared" si="39"/>
        <v xml:space="preserve"> </v>
      </c>
      <c r="M124" t="str">
        <f t="shared" si="40"/>
        <v>F1</v>
      </c>
      <c r="N124" t="str">
        <f t="shared" si="41"/>
        <v xml:space="preserve"> </v>
      </c>
      <c r="O124" t="str">
        <f t="shared" si="42"/>
        <v xml:space="preserve"> </v>
      </c>
      <c r="P124" t="str">
        <f t="shared" si="43"/>
        <v xml:space="preserve"> </v>
      </c>
      <c r="Q124" t="str">
        <f t="shared" si="44"/>
        <v xml:space="preserve"> </v>
      </c>
      <c r="R124" t="str">
        <f t="shared" si="45"/>
        <v xml:space="preserve"> </v>
      </c>
      <c r="S124">
        <v>115</v>
      </c>
      <c r="T124">
        <f t="shared" si="71"/>
        <v>0.5</v>
      </c>
      <c r="U124" s="2">
        <f t="shared" si="70"/>
        <v>13.612794796910269</v>
      </c>
      <c r="V124" s="2">
        <f t="shared" si="47"/>
        <v>5</v>
      </c>
      <c r="W124" s="2">
        <f t="shared" si="73"/>
        <v>0.5</v>
      </c>
      <c r="X124" s="5">
        <f t="shared" si="48"/>
        <v>13</v>
      </c>
      <c r="Y124" s="5" t="str">
        <f t="shared" si="49"/>
        <v xml:space="preserve"> </v>
      </c>
      <c r="Z124" s="5" t="str">
        <f t="shared" si="50"/>
        <v xml:space="preserve"> </v>
      </c>
      <c r="AA124" s="5" t="str">
        <f t="shared" si="51"/>
        <v xml:space="preserve"> </v>
      </c>
      <c r="AB124" s="5">
        <f t="shared" si="52"/>
        <v>13</v>
      </c>
      <c r="AC124">
        <v>115</v>
      </c>
      <c r="AD124" s="5">
        <f t="shared" si="53"/>
        <v>26</v>
      </c>
      <c r="AE124" s="4">
        <f t="shared" si="59"/>
        <v>1.3506270456691092</v>
      </c>
      <c r="AF124" s="4">
        <f t="shared" si="60"/>
        <v>0.32757573391784234</v>
      </c>
      <c r="AG124" s="4">
        <f t="shared" si="68"/>
        <v>0.28318721551115805</v>
      </c>
      <c r="AH124" s="4">
        <f t="shared" si="61"/>
        <v>5</v>
      </c>
      <c r="AI124" s="4">
        <f t="shared" si="62"/>
        <v>4.2500163961253499</v>
      </c>
      <c r="AJ124" s="7">
        <f t="shared" si="63"/>
        <v>1.3506270456691092</v>
      </c>
      <c r="AK124" s="10">
        <f t="shared" si="72"/>
        <v>300</v>
      </c>
      <c r="AL124" s="10">
        <f t="shared" si="55"/>
        <v>1032</v>
      </c>
      <c r="AM124" s="10">
        <f t="shared" si="64"/>
        <v>500</v>
      </c>
      <c r="AN124" s="6">
        <f t="shared" si="65"/>
        <v>500</v>
      </c>
      <c r="AO124" s="1">
        <f t="shared" si="66"/>
        <v>-50</v>
      </c>
    </row>
    <row r="125" spans="2:41" x14ac:dyDescent="0.2">
      <c r="B125" s="8">
        <f t="shared" si="67"/>
        <v>43275</v>
      </c>
      <c r="C125">
        <v>116</v>
      </c>
      <c r="D125" s="4">
        <v>5</v>
      </c>
      <c r="E125" s="5">
        <f t="shared" si="69"/>
        <v>5</v>
      </c>
      <c r="F125">
        <v>0</v>
      </c>
      <c r="G125" s="5">
        <f t="shared" si="56"/>
        <v>580</v>
      </c>
      <c r="H125">
        <v>116</v>
      </c>
      <c r="I125" s="5">
        <f t="shared" si="37"/>
        <v>435</v>
      </c>
      <c r="J125" s="5" t="str">
        <f t="shared" si="38"/>
        <v xml:space="preserve"> </v>
      </c>
      <c r="K125" s="5" t="str">
        <f t="shared" si="57"/>
        <v xml:space="preserve"> </v>
      </c>
      <c r="L125" s="5" t="str">
        <f t="shared" si="39"/>
        <v xml:space="preserve"> </v>
      </c>
      <c r="M125" t="str">
        <f t="shared" si="40"/>
        <v>F1</v>
      </c>
      <c r="N125" t="str">
        <f t="shared" si="41"/>
        <v xml:space="preserve"> </v>
      </c>
      <c r="O125" t="str">
        <f t="shared" si="42"/>
        <v xml:space="preserve"> </v>
      </c>
      <c r="P125" t="str">
        <f t="shared" si="43"/>
        <v xml:space="preserve"> </v>
      </c>
      <c r="Q125" t="str">
        <f t="shared" si="44"/>
        <v xml:space="preserve"> </v>
      </c>
      <c r="R125" t="str">
        <f t="shared" si="45"/>
        <v xml:space="preserve"> </v>
      </c>
      <c r="S125">
        <v>116</v>
      </c>
      <c r="T125">
        <f t="shared" si="71"/>
        <v>0.5</v>
      </c>
      <c r="U125" s="2">
        <f t="shared" si="70"/>
        <v>14.160696621648054</v>
      </c>
      <c r="V125" s="2">
        <f t="shared" si="47"/>
        <v>5</v>
      </c>
      <c r="W125" s="2">
        <f t="shared" si="73"/>
        <v>0.5</v>
      </c>
      <c r="X125" s="5">
        <f t="shared" si="48"/>
        <v>13</v>
      </c>
      <c r="Y125" s="5" t="str">
        <f t="shared" si="49"/>
        <v xml:space="preserve"> </v>
      </c>
      <c r="Z125" s="5" t="str">
        <f t="shared" si="50"/>
        <v xml:space="preserve"> </v>
      </c>
      <c r="AA125" s="5" t="str">
        <f t="shared" si="51"/>
        <v xml:space="preserve"> </v>
      </c>
      <c r="AB125" s="5">
        <f t="shared" si="52"/>
        <v>13</v>
      </c>
      <c r="AC125">
        <v>116</v>
      </c>
      <c r="AD125" s="5">
        <f t="shared" si="53"/>
        <v>26</v>
      </c>
      <c r="AE125" s="4">
        <f t="shared" si="59"/>
        <v>1.4031690137734829</v>
      </c>
      <c r="AF125" s="4">
        <f t="shared" si="60"/>
        <v>0.3387890755184364</v>
      </c>
      <c r="AG125" s="4">
        <f t="shared" si="68"/>
        <v>0.2926073757950246</v>
      </c>
      <c r="AH125" s="4">
        <f t="shared" si="61"/>
        <v>5</v>
      </c>
      <c r="AI125" s="4">
        <f t="shared" si="62"/>
        <v>4.4196861936725282</v>
      </c>
      <c r="AJ125" s="7">
        <f t="shared" si="63"/>
        <v>1.4031690137734829</v>
      </c>
      <c r="AK125" s="10">
        <f t="shared" si="72"/>
        <v>300</v>
      </c>
      <c r="AL125" s="10">
        <f t="shared" si="55"/>
        <v>1044</v>
      </c>
      <c r="AM125" s="10">
        <f t="shared" si="64"/>
        <v>500</v>
      </c>
      <c r="AN125" s="6">
        <f t="shared" si="65"/>
        <v>500</v>
      </c>
      <c r="AO125" s="1">
        <f t="shared" si="66"/>
        <v>-50</v>
      </c>
    </row>
    <row r="126" spans="2:41" x14ac:dyDescent="0.2">
      <c r="B126" s="8">
        <f t="shared" si="67"/>
        <v>43276</v>
      </c>
      <c r="C126">
        <v>117</v>
      </c>
      <c r="D126" s="4">
        <v>5</v>
      </c>
      <c r="E126" s="5">
        <f t="shared" si="69"/>
        <v>5</v>
      </c>
      <c r="F126">
        <v>0</v>
      </c>
      <c r="G126" s="5">
        <f t="shared" si="56"/>
        <v>585</v>
      </c>
      <c r="H126">
        <v>117</v>
      </c>
      <c r="I126" s="5">
        <f t="shared" si="37"/>
        <v>440</v>
      </c>
      <c r="J126" s="5" t="str">
        <f t="shared" si="38"/>
        <v xml:space="preserve"> </v>
      </c>
      <c r="K126" s="5" t="str">
        <f t="shared" si="57"/>
        <v xml:space="preserve"> </v>
      </c>
      <c r="L126" s="5" t="str">
        <f t="shared" si="39"/>
        <v xml:space="preserve"> </v>
      </c>
      <c r="M126" t="str">
        <f t="shared" si="40"/>
        <v>F1</v>
      </c>
      <c r="N126" t="str">
        <f t="shared" si="41"/>
        <v xml:space="preserve"> </v>
      </c>
      <c r="O126" t="str">
        <f t="shared" si="42"/>
        <v xml:space="preserve"> </v>
      </c>
      <c r="P126" t="str">
        <f t="shared" si="43"/>
        <v xml:space="preserve"> </v>
      </c>
      <c r="Q126" t="str">
        <f t="shared" si="44"/>
        <v xml:space="preserve"> </v>
      </c>
      <c r="R126" t="str">
        <f t="shared" si="45"/>
        <v xml:space="preserve"> </v>
      </c>
      <c r="S126">
        <v>117</v>
      </c>
      <c r="T126">
        <f t="shared" si="71"/>
        <v>0.5</v>
      </c>
      <c r="U126" s="2">
        <f t="shared" si="70"/>
        <v>14.730732262759691</v>
      </c>
      <c r="V126" s="2">
        <f t="shared" si="47"/>
        <v>5</v>
      </c>
      <c r="W126" s="2">
        <f t="shared" si="73"/>
        <v>0.5</v>
      </c>
      <c r="X126" s="5">
        <f t="shared" si="48"/>
        <v>13</v>
      </c>
      <c r="Y126" s="5" t="str">
        <f t="shared" si="49"/>
        <v xml:space="preserve"> </v>
      </c>
      <c r="Z126" s="5" t="str">
        <f t="shared" si="50"/>
        <v xml:space="preserve"> </v>
      </c>
      <c r="AA126" s="5" t="str">
        <f t="shared" si="51"/>
        <v xml:space="preserve"> </v>
      </c>
      <c r="AB126" s="5">
        <f t="shared" si="52"/>
        <v>13</v>
      </c>
      <c r="AC126">
        <v>117</v>
      </c>
      <c r="AD126" s="5">
        <f t="shared" si="53"/>
        <v>26</v>
      </c>
      <c r="AE126" s="4">
        <f t="shared" si="59"/>
        <v>1.4578335414705335</v>
      </c>
      <c r="AF126" s="4">
        <f t="shared" si="60"/>
        <v>0.3504554071123448</v>
      </c>
      <c r="AG126" s="4">
        <f t="shared" si="68"/>
        <v>0.30240808618571935</v>
      </c>
      <c r="AH126" s="4">
        <f t="shared" si="61"/>
        <v>5</v>
      </c>
      <c r="AI126" s="4">
        <f t="shared" si="62"/>
        <v>4.5962102121285255</v>
      </c>
      <c r="AJ126" s="7">
        <f t="shared" si="63"/>
        <v>1.4578335414705335</v>
      </c>
      <c r="AK126" s="10">
        <f t="shared" si="72"/>
        <v>300</v>
      </c>
      <c r="AL126" s="10">
        <f t="shared" si="55"/>
        <v>1056</v>
      </c>
      <c r="AM126" s="10">
        <f t="shared" si="64"/>
        <v>500</v>
      </c>
      <c r="AN126" s="6">
        <f t="shared" si="65"/>
        <v>500</v>
      </c>
      <c r="AO126" s="1">
        <f t="shared" si="66"/>
        <v>-50</v>
      </c>
    </row>
    <row r="127" spans="2:41" x14ac:dyDescent="0.2">
      <c r="B127" s="8">
        <f t="shared" si="67"/>
        <v>43277</v>
      </c>
      <c r="C127">
        <v>118</v>
      </c>
      <c r="D127" s="4">
        <v>5</v>
      </c>
      <c r="E127" s="5">
        <f t="shared" si="69"/>
        <v>5</v>
      </c>
      <c r="F127">
        <v>0</v>
      </c>
      <c r="G127" s="5">
        <f t="shared" si="56"/>
        <v>590</v>
      </c>
      <c r="H127">
        <v>118</v>
      </c>
      <c r="I127" s="5">
        <f t="shared" si="37"/>
        <v>445</v>
      </c>
      <c r="J127" s="5" t="str">
        <f t="shared" si="38"/>
        <v xml:space="preserve"> </v>
      </c>
      <c r="K127" s="5" t="str">
        <f t="shared" si="57"/>
        <v xml:space="preserve"> </v>
      </c>
      <c r="L127" s="5" t="str">
        <f t="shared" si="39"/>
        <v xml:space="preserve"> </v>
      </c>
      <c r="M127" t="str">
        <f t="shared" si="40"/>
        <v>F1</v>
      </c>
      <c r="N127" t="str">
        <f t="shared" si="41"/>
        <v xml:space="preserve"> </v>
      </c>
      <c r="O127" t="str">
        <f t="shared" si="42"/>
        <v xml:space="preserve"> </v>
      </c>
      <c r="P127" t="str">
        <f t="shared" si="43"/>
        <v xml:space="preserve"> </v>
      </c>
      <c r="Q127" t="str">
        <f t="shared" si="44"/>
        <v xml:space="preserve"> </v>
      </c>
      <c r="R127" t="str">
        <f t="shared" si="45"/>
        <v xml:space="preserve"> </v>
      </c>
      <c r="S127">
        <v>118</v>
      </c>
      <c r="T127">
        <f t="shared" si="71"/>
        <v>0.5</v>
      </c>
      <c r="U127" s="2">
        <f t="shared" si="70"/>
        <v>15.323795869169576</v>
      </c>
      <c r="V127" s="2">
        <f t="shared" si="47"/>
        <v>5</v>
      </c>
      <c r="W127" s="2">
        <f t="shared" si="73"/>
        <v>0.5</v>
      </c>
      <c r="X127" s="5">
        <f t="shared" si="48"/>
        <v>13</v>
      </c>
      <c r="Y127" s="5" t="str">
        <f t="shared" si="49"/>
        <v xml:space="preserve"> </v>
      </c>
      <c r="Z127" s="5" t="str">
        <f t="shared" si="50"/>
        <v xml:space="preserve"> </v>
      </c>
      <c r="AA127" s="5" t="str">
        <f t="shared" si="51"/>
        <v xml:space="preserve"> </v>
      </c>
      <c r="AB127" s="5">
        <f t="shared" si="52"/>
        <v>13</v>
      </c>
      <c r="AC127">
        <v>118</v>
      </c>
      <c r="AD127" s="5">
        <f t="shared" si="53"/>
        <v>26</v>
      </c>
      <c r="AE127" s="4">
        <f t="shared" si="59"/>
        <v>1.5147063746770408</v>
      </c>
      <c r="AF127" s="4">
        <f t="shared" si="60"/>
        <v>0.36259302832347523</v>
      </c>
      <c r="AG127" s="4">
        <f t="shared" si="68"/>
        <v>0.31260471992312816</v>
      </c>
      <c r="AH127" s="4">
        <f t="shared" si="61"/>
        <v>5</v>
      </c>
      <c r="AI127" s="4">
        <f t="shared" si="62"/>
        <v>4.7798653442871428</v>
      </c>
      <c r="AJ127" s="7">
        <f t="shared" si="63"/>
        <v>1.5147063746770408</v>
      </c>
      <c r="AK127" s="10">
        <f t="shared" si="72"/>
        <v>300</v>
      </c>
      <c r="AL127" s="10">
        <f t="shared" si="55"/>
        <v>1068</v>
      </c>
      <c r="AM127" s="10">
        <f t="shared" si="64"/>
        <v>500</v>
      </c>
      <c r="AN127" s="6">
        <f t="shared" si="65"/>
        <v>500</v>
      </c>
      <c r="AO127" s="1">
        <f t="shared" si="66"/>
        <v>-50</v>
      </c>
    </row>
    <row r="128" spans="2:41" x14ac:dyDescent="0.2">
      <c r="B128" s="8">
        <f t="shared" si="67"/>
        <v>43278</v>
      </c>
      <c r="C128">
        <v>119</v>
      </c>
      <c r="D128" s="4">
        <v>5</v>
      </c>
      <c r="E128" s="5">
        <f t="shared" si="69"/>
        <v>5</v>
      </c>
      <c r="F128">
        <v>0</v>
      </c>
      <c r="G128" s="5">
        <f t="shared" si="56"/>
        <v>595</v>
      </c>
      <c r="H128">
        <v>119</v>
      </c>
      <c r="I128" s="5">
        <f t="shared" si="37"/>
        <v>450</v>
      </c>
      <c r="J128" s="5" t="str">
        <f t="shared" si="38"/>
        <v xml:space="preserve"> </v>
      </c>
      <c r="K128" s="5" t="str">
        <f t="shared" si="57"/>
        <v xml:space="preserve"> </v>
      </c>
      <c r="L128" s="5" t="str">
        <f t="shared" si="39"/>
        <v xml:space="preserve"> </v>
      </c>
      <c r="M128" t="str">
        <f t="shared" si="40"/>
        <v>F1</v>
      </c>
      <c r="N128" t="str">
        <f t="shared" si="41"/>
        <v xml:space="preserve"> </v>
      </c>
      <c r="O128" t="str">
        <f t="shared" si="42"/>
        <v xml:space="preserve"> </v>
      </c>
      <c r="P128" t="str">
        <f t="shared" si="43"/>
        <v xml:space="preserve"> </v>
      </c>
      <c r="Q128" t="str">
        <f t="shared" si="44"/>
        <v xml:space="preserve"> </v>
      </c>
      <c r="R128" t="str">
        <f t="shared" si="45"/>
        <v xml:space="preserve"> </v>
      </c>
      <c r="S128">
        <v>119</v>
      </c>
      <c r="T128">
        <f t="shared" si="71"/>
        <v>0.5</v>
      </c>
      <c r="U128" s="2">
        <f t="shared" si="70"/>
        <v>15.940817711105648</v>
      </c>
      <c r="V128" s="2">
        <f t="shared" si="47"/>
        <v>5</v>
      </c>
      <c r="W128" s="2">
        <f t="shared" si="73"/>
        <v>0.5</v>
      </c>
      <c r="X128" s="5">
        <f t="shared" si="48"/>
        <v>13</v>
      </c>
      <c r="Y128" s="5" t="str">
        <f t="shared" si="49"/>
        <v xml:space="preserve"> </v>
      </c>
      <c r="Z128" s="5" t="str">
        <f t="shared" si="50"/>
        <v xml:space="preserve"> </v>
      </c>
      <c r="AA128" s="5" t="str">
        <f t="shared" si="51"/>
        <v xml:space="preserve"> </v>
      </c>
      <c r="AB128" s="5">
        <f t="shared" si="52"/>
        <v>13</v>
      </c>
      <c r="AC128">
        <v>119</v>
      </c>
      <c r="AD128" s="5">
        <f t="shared" si="53"/>
        <v>26</v>
      </c>
      <c r="AE128" s="4">
        <f t="shared" si="59"/>
        <v>1.5738767232230086</v>
      </c>
      <c r="AF128" s="4">
        <f t="shared" si="60"/>
        <v>0.37522097803320315</v>
      </c>
      <c r="AG128" s="4">
        <f t="shared" si="68"/>
        <v>0.32321327128625982</v>
      </c>
      <c r="AH128" s="4">
        <f t="shared" si="61"/>
        <v>5</v>
      </c>
      <c r="AI128" s="4">
        <f t="shared" si="62"/>
        <v>4.970939668694772</v>
      </c>
      <c r="AJ128" s="7">
        <f t="shared" si="63"/>
        <v>1.5738767232230086</v>
      </c>
      <c r="AK128" s="10">
        <f t="shared" si="72"/>
        <v>300</v>
      </c>
      <c r="AL128" s="10">
        <f t="shared" si="55"/>
        <v>1080</v>
      </c>
      <c r="AM128" s="10">
        <f t="shared" si="64"/>
        <v>500</v>
      </c>
      <c r="AN128" s="6">
        <f t="shared" si="65"/>
        <v>500</v>
      </c>
      <c r="AO128" s="1">
        <f t="shared" si="66"/>
        <v>-50</v>
      </c>
    </row>
    <row r="129" spans="2:41" x14ac:dyDescent="0.2">
      <c r="B129" s="8">
        <f t="shared" si="67"/>
        <v>43279</v>
      </c>
      <c r="C129">
        <v>120</v>
      </c>
      <c r="D129" s="4">
        <v>5</v>
      </c>
      <c r="E129" s="5">
        <f t="shared" si="69"/>
        <v>5</v>
      </c>
      <c r="F129">
        <v>0</v>
      </c>
      <c r="G129" s="5">
        <f t="shared" si="56"/>
        <v>600</v>
      </c>
      <c r="H129">
        <v>120</v>
      </c>
      <c r="I129" s="5">
        <f t="shared" si="37"/>
        <v>455</v>
      </c>
      <c r="J129" s="5" t="str">
        <f t="shared" si="38"/>
        <v xml:space="preserve"> </v>
      </c>
      <c r="K129" s="5" t="str">
        <f t="shared" si="57"/>
        <v xml:space="preserve"> </v>
      </c>
      <c r="L129" s="5" t="str">
        <f t="shared" si="39"/>
        <v xml:space="preserve"> </v>
      </c>
      <c r="M129" t="str">
        <f t="shared" si="40"/>
        <v>F1</v>
      </c>
      <c r="N129" t="str">
        <f t="shared" si="41"/>
        <v xml:space="preserve"> </v>
      </c>
      <c r="O129" t="str">
        <f t="shared" si="42"/>
        <v xml:space="preserve"> </v>
      </c>
      <c r="P129" t="str">
        <f t="shared" si="43"/>
        <v xml:space="preserve"> </v>
      </c>
      <c r="Q129" t="str">
        <f t="shared" si="44"/>
        <v xml:space="preserve"> </v>
      </c>
      <c r="R129" t="str">
        <f t="shared" si="45"/>
        <v xml:space="preserve"> </v>
      </c>
      <c r="S129">
        <v>120</v>
      </c>
      <c r="T129">
        <f t="shared" si="71"/>
        <v>0.5</v>
      </c>
      <c r="U129" s="2">
        <f t="shared" si="70"/>
        <v>16.58276563930653</v>
      </c>
      <c r="V129" s="2">
        <f t="shared" si="47"/>
        <v>5</v>
      </c>
      <c r="W129" s="2">
        <f t="shared" si="73"/>
        <v>0.5</v>
      </c>
      <c r="X129" s="5">
        <f t="shared" si="48"/>
        <v>13</v>
      </c>
      <c r="Y129" s="5" t="str">
        <f t="shared" si="49"/>
        <v xml:space="preserve"> </v>
      </c>
      <c r="Z129" s="5" t="str">
        <f t="shared" si="50"/>
        <v xml:space="preserve"> </v>
      </c>
      <c r="AA129" s="5" t="str">
        <f t="shared" si="51"/>
        <v xml:space="preserve"> </v>
      </c>
      <c r="AB129" s="5">
        <f t="shared" si="52"/>
        <v>13</v>
      </c>
      <c r="AC129">
        <v>120</v>
      </c>
      <c r="AD129" s="5">
        <f t="shared" si="53"/>
        <v>26</v>
      </c>
      <c r="AE129" s="4">
        <f t="shared" si="59"/>
        <v>1.6354374007847989</v>
      </c>
      <c r="AF129" s="4">
        <f t="shared" si="60"/>
        <v>0.38835906424446048</v>
      </c>
      <c r="AG129" s="4">
        <f t="shared" si="68"/>
        <v>0.33425038068162</v>
      </c>
      <c r="AH129" s="4">
        <f t="shared" si="61"/>
        <v>5</v>
      </c>
      <c r="AI129" s="4">
        <f t="shared" si="62"/>
        <v>5</v>
      </c>
      <c r="AJ129" s="7">
        <f t="shared" si="63"/>
        <v>1.6354374007847989</v>
      </c>
      <c r="AK129" s="10">
        <f t="shared" si="72"/>
        <v>300</v>
      </c>
      <c r="AL129" s="10">
        <f t="shared" si="55"/>
        <v>1092</v>
      </c>
      <c r="AM129" s="10">
        <f t="shared" si="64"/>
        <v>500</v>
      </c>
      <c r="AN129" s="6">
        <f t="shared" si="65"/>
        <v>500</v>
      </c>
      <c r="AO129" s="1">
        <f t="shared" si="66"/>
        <v>-50</v>
      </c>
    </row>
    <row r="130" spans="2:41" x14ac:dyDescent="0.2">
      <c r="B130" s="8">
        <f t="shared" si="67"/>
        <v>43280</v>
      </c>
      <c r="C130">
        <v>121</v>
      </c>
      <c r="D130" s="4">
        <v>5</v>
      </c>
      <c r="E130" s="5">
        <f t="shared" si="69"/>
        <v>5</v>
      </c>
      <c r="F130">
        <v>0</v>
      </c>
      <c r="G130" s="5">
        <f t="shared" si="56"/>
        <v>605</v>
      </c>
      <c r="H130">
        <v>121</v>
      </c>
      <c r="I130" s="5">
        <f t="shared" si="37"/>
        <v>460</v>
      </c>
      <c r="J130" s="5" t="str">
        <f t="shared" si="38"/>
        <v xml:space="preserve"> </v>
      </c>
      <c r="K130" s="5" t="str">
        <f t="shared" si="57"/>
        <v xml:space="preserve"> </v>
      </c>
      <c r="L130" s="5" t="str">
        <f t="shared" si="39"/>
        <v xml:space="preserve"> </v>
      </c>
      <c r="M130" t="str">
        <f t="shared" si="40"/>
        <v>F1</v>
      </c>
      <c r="N130" t="str">
        <f t="shared" si="41"/>
        <v xml:space="preserve"> </v>
      </c>
      <c r="O130" t="str">
        <f t="shared" si="42"/>
        <v xml:space="preserve"> </v>
      </c>
      <c r="P130" t="str">
        <f t="shared" si="43"/>
        <v xml:space="preserve"> </v>
      </c>
      <c r="Q130" t="str">
        <f t="shared" si="44"/>
        <v xml:space="preserve"> </v>
      </c>
      <c r="R130" t="str">
        <f t="shared" si="45"/>
        <v xml:space="preserve"> </v>
      </c>
      <c r="S130">
        <v>121</v>
      </c>
      <c r="T130">
        <f t="shared" si="71"/>
        <v>0.5</v>
      </c>
      <c r="U130" s="2">
        <f t="shared" si="70"/>
        <v>17.250646603177021</v>
      </c>
      <c r="V130" s="2">
        <f t="shared" si="47"/>
        <v>5</v>
      </c>
      <c r="W130" s="2">
        <f t="shared" si="73"/>
        <v>0.5</v>
      </c>
      <c r="X130" s="5">
        <f t="shared" si="48"/>
        <v>13</v>
      </c>
      <c r="Y130" s="5" t="str">
        <f t="shared" si="49"/>
        <v xml:space="preserve"> </v>
      </c>
      <c r="Z130" s="5" t="str">
        <f t="shared" si="50"/>
        <v xml:space="preserve"> </v>
      </c>
      <c r="AA130" s="5" t="str">
        <f t="shared" si="51"/>
        <v xml:space="preserve"> </v>
      </c>
      <c r="AB130" s="5">
        <f t="shared" si="52"/>
        <v>13</v>
      </c>
      <c r="AC130">
        <v>121</v>
      </c>
      <c r="AD130" s="5">
        <f t="shared" si="53"/>
        <v>26</v>
      </c>
      <c r="AE130" s="4">
        <f t="shared" si="59"/>
        <v>1.6994849704712038</v>
      </c>
      <c r="AF130" s="4">
        <f t="shared" si="60"/>
        <v>0.40202789515225701</v>
      </c>
      <c r="AG130" s="4">
        <f t="shared" si="68"/>
        <v>0.34573336074509109</v>
      </c>
      <c r="AH130" s="4">
        <f t="shared" si="61"/>
        <v>5</v>
      </c>
      <c r="AI130" s="4">
        <f t="shared" si="62"/>
        <v>5</v>
      </c>
      <c r="AJ130" s="7">
        <f t="shared" si="63"/>
        <v>1.6994849704712038</v>
      </c>
      <c r="AK130" s="10">
        <f t="shared" si="72"/>
        <v>300</v>
      </c>
      <c r="AL130" s="10">
        <f t="shared" si="55"/>
        <v>1104</v>
      </c>
      <c r="AM130" s="10">
        <f t="shared" si="64"/>
        <v>500</v>
      </c>
      <c r="AN130" s="6">
        <f t="shared" si="65"/>
        <v>500</v>
      </c>
      <c r="AO130" s="1">
        <f t="shared" si="66"/>
        <v>-50</v>
      </c>
    </row>
    <row r="131" spans="2:41" x14ac:dyDescent="0.2">
      <c r="B131" s="8">
        <f t="shared" si="67"/>
        <v>43281</v>
      </c>
      <c r="C131">
        <v>122</v>
      </c>
      <c r="D131" s="4">
        <v>5</v>
      </c>
      <c r="E131" s="5">
        <f t="shared" si="69"/>
        <v>5</v>
      </c>
      <c r="F131">
        <v>0</v>
      </c>
      <c r="G131" s="5">
        <f t="shared" si="56"/>
        <v>610</v>
      </c>
      <c r="H131">
        <v>122</v>
      </c>
      <c r="I131" s="5">
        <f t="shared" si="37"/>
        <v>465</v>
      </c>
      <c r="J131" s="5" t="str">
        <f t="shared" si="38"/>
        <v>C2</v>
      </c>
      <c r="K131" s="5">
        <f t="shared" si="57"/>
        <v>2</v>
      </c>
      <c r="L131" s="5">
        <f t="shared" si="39"/>
        <v>122</v>
      </c>
      <c r="M131" t="str">
        <f t="shared" si="40"/>
        <v>F1</v>
      </c>
      <c r="N131" t="str">
        <f t="shared" si="41"/>
        <v xml:space="preserve"> </v>
      </c>
      <c r="O131" t="str">
        <f t="shared" si="42"/>
        <v xml:space="preserve"> </v>
      </c>
      <c r="P131" t="str">
        <f t="shared" si="43"/>
        <v xml:space="preserve"> </v>
      </c>
      <c r="Q131" t="str">
        <f t="shared" si="44"/>
        <v xml:space="preserve"> </v>
      </c>
      <c r="R131" t="str">
        <f t="shared" si="45"/>
        <v xml:space="preserve"> </v>
      </c>
      <c r="S131">
        <v>122</v>
      </c>
      <c r="T131">
        <f t="shared" si="71"/>
        <v>0.5</v>
      </c>
      <c r="U131" s="2">
        <f t="shared" si="70"/>
        <v>17.945508230273042</v>
      </c>
      <c r="V131" s="2">
        <f t="shared" si="47"/>
        <v>5</v>
      </c>
      <c r="W131" s="2">
        <f t="shared" si="73"/>
        <v>0.5</v>
      </c>
      <c r="X131" s="5" t="str">
        <f t="shared" si="48"/>
        <v xml:space="preserve"> </v>
      </c>
      <c r="Y131" s="5">
        <f t="shared" si="49"/>
        <v>13</v>
      </c>
      <c r="Z131" s="5" t="str">
        <f t="shared" si="50"/>
        <v xml:space="preserve"> </v>
      </c>
      <c r="AA131" s="5" t="str">
        <f t="shared" si="51"/>
        <v xml:space="preserve"> </v>
      </c>
      <c r="AB131" s="5">
        <f t="shared" si="52"/>
        <v>13</v>
      </c>
      <c r="AC131">
        <v>122</v>
      </c>
      <c r="AD131" s="5">
        <f t="shared" si="53"/>
        <v>26</v>
      </c>
      <c r="AE131" s="4">
        <f t="shared" si="59"/>
        <v>1.7661198962908153</v>
      </c>
      <c r="AF131" s="4">
        <f t="shared" si="60"/>
        <v>0.41624891146937049</v>
      </c>
      <c r="AG131" s="4">
        <f t="shared" si="68"/>
        <v>0.35768022349825945</v>
      </c>
      <c r="AH131" s="4">
        <f t="shared" si="61"/>
        <v>5</v>
      </c>
      <c r="AI131" s="4">
        <f t="shared" si="62"/>
        <v>5</v>
      </c>
      <c r="AJ131" s="7">
        <f t="shared" si="63"/>
        <v>0.5</v>
      </c>
      <c r="AK131" s="10">
        <f t="shared" si="72"/>
        <v>300</v>
      </c>
      <c r="AL131" s="10">
        <f t="shared" si="55"/>
        <v>1116</v>
      </c>
      <c r="AM131" s="10">
        <f t="shared" si="64"/>
        <v>500</v>
      </c>
      <c r="AN131" s="6">
        <f t="shared" si="65"/>
        <v>500</v>
      </c>
      <c r="AO131" s="1">
        <f t="shared" si="66"/>
        <v>-50</v>
      </c>
    </row>
    <row r="132" spans="2:41" x14ac:dyDescent="0.2">
      <c r="B132" s="8">
        <f t="shared" si="67"/>
        <v>43282</v>
      </c>
      <c r="C132">
        <v>123</v>
      </c>
      <c r="D132" s="4">
        <v>5</v>
      </c>
      <c r="E132" s="5">
        <f t="shared" si="69"/>
        <v>5</v>
      </c>
      <c r="F132">
        <v>0</v>
      </c>
      <c r="G132" s="5">
        <f t="shared" si="56"/>
        <v>615</v>
      </c>
      <c r="H132">
        <v>123</v>
      </c>
      <c r="I132" s="5">
        <f t="shared" si="37"/>
        <v>470</v>
      </c>
      <c r="J132" s="5" t="str">
        <f t="shared" si="38"/>
        <v xml:space="preserve"> </v>
      </c>
      <c r="K132" s="5" t="str">
        <f t="shared" si="57"/>
        <v xml:space="preserve"> </v>
      </c>
      <c r="L132" s="5" t="str">
        <f t="shared" si="39"/>
        <v xml:space="preserve"> </v>
      </c>
      <c r="M132" t="str">
        <f t="shared" si="40"/>
        <v>F1</v>
      </c>
      <c r="N132" t="str">
        <f t="shared" si="41"/>
        <v xml:space="preserve"> </v>
      </c>
      <c r="O132" t="str">
        <f t="shared" si="42"/>
        <v xml:space="preserve"> </v>
      </c>
      <c r="P132" t="str">
        <f t="shared" si="43"/>
        <v xml:space="preserve"> </v>
      </c>
      <c r="Q132" t="str">
        <f t="shared" si="44"/>
        <v xml:space="preserve"> </v>
      </c>
      <c r="R132" t="str">
        <f t="shared" si="45"/>
        <v xml:space="preserve"> </v>
      </c>
      <c r="S132">
        <v>123</v>
      </c>
      <c r="T132">
        <f t="shared" si="71"/>
        <v>0.5</v>
      </c>
      <c r="U132" s="2">
        <f t="shared" si="70"/>
        <v>18.668440469593683</v>
      </c>
      <c r="V132" s="2">
        <f t="shared" si="47"/>
        <v>5</v>
      </c>
      <c r="W132" s="2">
        <f t="shared" si="73"/>
        <v>0.5</v>
      </c>
      <c r="X132" s="5" t="str">
        <f t="shared" si="48"/>
        <v xml:space="preserve"> </v>
      </c>
      <c r="Y132" s="5">
        <f t="shared" si="49"/>
        <v>13</v>
      </c>
      <c r="Z132" s="5" t="str">
        <f t="shared" si="50"/>
        <v xml:space="preserve"> </v>
      </c>
      <c r="AA132" s="5" t="str">
        <f t="shared" si="51"/>
        <v xml:space="preserve"> </v>
      </c>
      <c r="AB132" s="5">
        <f t="shared" si="52"/>
        <v>13</v>
      </c>
      <c r="AC132">
        <v>123</v>
      </c>
      <c r="AD132" s="5">
        <f t="shared" si="53"/>
        <v>26</v>
      </c>
      <c r="AE132" s="4">
        <f t="shared" si="59"/>
        <v>1.8354467007382849</v>
      </c>
      <c r="AF132" s="4">
        <f t="shared" si="60"/>
        <v>0.43104442005791077</v>
      </c>
      <c r="AG132" s="4">
        <f t="shared" si="68"/>
        <v>0.37010970860178904</v>
      </c>
      <c r="AH132" s="4">
        <f t="shared" si="61"/>
        <v>5</v>
      </c>
      <c r="AI132" s="4">
        <f t="shared" si="62"/>
        <v>5</v>
      </c>
      <c r="AJ132" s="7">
        <f t="shared" si="63"/>
        <v>0.5</v>
      </c>
      <c r="AK132" s="10">
        <f t="shared" si="72"/>
        <v>300</v>
      </c>
      <c r="AL132" s="10">
        <f t="shared" si="55"/>
        <v>1128</v>
      </c>
      <c r="AM132" s="10">
        <f t="shared" si="64"/>
        <v>500</v>
      </c>
      <c r="AN132" s="6">
        <f t="shared" si="65"/>
        <v>500</v>
      </c>
      <c r="AO132" s="1">
        <f t="shared" si="66"/>
        <v>-50</v>
      </c>
    </row>
    <row r="133" spans="2:41" x14ac:dyDescent="0.2">
      <c r="B133" s="8">
        <f t="shared" si="67"/>
        <v>43283</v>
      </c>
      <c r="C133">
        <v>124</v>
      </c>
      <c r="D133" s="4">
        <v>5</v>
      </c>
      <c r="E133" s="5">
        <f t="shared" si="69"/>
        <v>5</v>
      </c>
      <c r="F133">
        <v>0</v>
      </c>
      <c r="G133" s="5">
        <f t="shared" si="56"/>
        <v>620</v>
      </c>
      <c r="H133">
        <v>124</v>
      </c>
      <c r="I133" s="5">
        <f t="shared" si="37"/>
        <v>475</v>
      </c>
      <c r="J133" s="5" t="str">
        <f t="shared" si="38"/>
        <v xml:space="preserve"> </v>
      </c>
      <c r="K133" s="5" t="str">
        <f t="shared" si="57"/>
        <v xml:space="preserve"> </v>
      </c>
      <c r="L133" s="5" t="str">
        <f t="shared" si="39"/>
        <v xml:space="preserve"> </v>
      </c>
      <c r="M133" t="str">
        <f t="shared" si="40"/>
        <v>F1</v>
      </c>
      <c r="N133" t="str">
        <f t="shared" si="41"/>
        <v xml:space="preserve"> </v>
      </c>
      <c r="O133" t="str">
        <f t="shared" si="42"/>
        <v xml:space="preserve"> </v>
      </c>
      <c r="P133" t="str">
        <f t="shared" si="43"/>
        <v xml:space="preserve"> </v>
      </c>
      <c r="Q133" t="str">
        <f t="shared" si="44"/>
        <v xml:space="preserve"> </v>
      </c>
      <c r="R133" t="str">
        <f t="shared" si="45"/>
        <v xml:space="preserve"> </v>
      </c>
      <c r="S133">
        <v>124</v>
      </c>
      <c r="T133">
        <f t="shared" si="71"/>
        <v>0.5</v>
      </c>
      <c r="U133" s="2">
        <f t="shared" si="70"/>
        <v>19.42057730125806</v>
      </c>
      <c r="V133" s="2">
        <f t="shared" si="47"/>
        <v>5</v>
      </c>
      <c r="W133" s="2">
        <f t="shared" si="73"/>
        <v>0.5</v>
      </c>
      <c r="X133" s="5" t="str">
        <f t="shared" si="48"/>
        <v xml:space="preserve"> </v>
      </c>
      <c r="Y133" s="5">
        <f t="shared" si="49"/>
        <v>13</v>
      </c>
      <c r="Z133" s="5" t="str">
        <f t="shared" si="50"/>
        <v xml:space="preserve"> </v>
      </c>
      <c r="AA133" s="5" t="str">
        <f t="shared" si="51"/>
        <v xml:space="preserve"> </v>
      </c>
      <c r="AB133" s="5">
        <f t="shared" si="52"/>
        <v>13</v>
      </c>
      <c r="AC133">
        <v>124</v>
      </c>
      <c r="AD133" s="5">
        <f t="shared" si="53"/>
        <v>26</v>
      </c>
      <c r="AE133" s="4">
        <f t="shared" si="59"/>
        <v>1.9075741287466639</v>
      </c>
      <c r="AF133" s="4">
        <f t="shared" si="60"/>
        <v>0.44643762891951222</v>
      </c>
      <c r="AG133" s="4">
        <f t="shared" si="68"/>
        <v>0.38304131275015801</v>
      </c>
      <c r="AH133" s="4">
        <f t="shared" si="61"/>
        <v>5</v>
      </c>
      <c r="AI133" s="4">
        <f t="shared" si="62"/>
        <v>5</v>
      </c>
      <c r="AJ133" s="7">
        <f t="shared" si="63"/>
        <v>0.5</v>
      </c>
      <c r="AK133" s="10">
        <f t="shared" si="72"/>
        <v>300</v>
      </c>
      <c r="AL133" s="10">
        <f t="shared" si="55"/>
        <v>1140</v>
      </c>
      <c r="AM133" s="10">
        <f t="shared" si="64"/>
        <v>500</v>
      </c>
      <c r="AN133" s="6">
        <f t="shared" si="65"/>
        <v>500</v>
      </c>
      <c r="AO133" s="1">
        <f t="shared" si="66"/>
        <v>-50</v>
      </c>
    </row>
    <row r="134" spans="2:41" x14ac:dyDescent="0.2">
      <c r="B134" s="8">
        <f t="shared" si="67"/>
        <v>43284</v>
      </c>
      <c r="C134">
        <v>125</v>
      </c>
      <c r="D134" s="4">
        <v>5</v>
      </c>
      <c r="E134" s="5">
        <f t="shared" si="69"/>
        <v>5</v>
      </c>
      <c r="F134">
        <v>0</v>
      </c>
      <c r="G134" s="5">
        <f t="shared" si="56"/>
        <v>625</v>
      </c>
      <c r="H134">
        <v>125</v>
      </c>
      <c r="I134" s="5">
        <f t="shared" si="37"/>
        <v>480</v>
      </c>
      <c r="J134" s="5" t="str">
        <f t="shared" si="38"/>
        <v xml:space="preserve"> </v>
      </c>
      <c r="K134" s="5" t="str">
        <f t="shared" si="57"/>
        <v xml:space="preserve"> </v>
      </c>
      <c r="L134" s="5" t="str">
        <f t="shared" si="39"/>
        <v xml:space="preserve"> </v>
      </c>
      <c r="M134" t="str">
        <f t="shared" si="40"/>
        <v>F1</v>
      </c>
      <c r="N134" t="str">
        <f t="shared" si="41"/>
        <v xml:space="preserve"> </v>
      </c>
      <c r="O134" t="str">
        <f t="shared" si="42"/>
        <v xml:space="preserve"> </v>
      </c>
      <c r="P134" t="str">
        <f t="shared" si="43"/>
        <v xml:space="preserve"> </v>
      </c>
      <c r="Q134" t="str">
        <f t="shared" si="44"/>
        <v xml:space="preserve"> </v>
      </c>
      <c r="R134" t="str">
        <f t="shared" si="45"/>
        <v xml:space="preserve"> </v>
      </c>
      <c r="S134">
        <v>125</v>
      </c>
      <c r="T134">
        <f t="shared" si="71"/>
        <v>0.5</v>
      </c>
      <c r="U134" s="2">
        <f t="shared" si="70"/>
        <v>20.203098515248662</v>
      </c>
      <c r="V134" s="2">
        <f t="shared" si="47"/>
        <v>5</v>
      </c>
      <c r="W134" s="2">
        <f t="shared" si="73"/>
        <v>0.5</v>
      </c>
      <c r="X134" s="5" t="str">
        <f t="shared" si="48"/>
        <v xml:space="preserve"> </v>
      </c>
      <c r="Y134" s="5">
        <f t="shared" si="49"/>
        <v>13</v>
      </c>
      <c r="Z134" s="5" t="str">
        <f t="shared" si="50"/>
        <v xml:space="preserve"> </v>
      </c>
      <c r="AA134" s="5" t="str">
        <f t="shared" si="51"/>
        <v xml:space="preserve"> </v>
      </c>
      <c r="AB134" s="5">
        <f t="shared" si="52"/>
        <v>13</v>
      </c>
      <c r="AC134">
        <v>125</v>
      </c>
      <c r="AD134" s="5">
        <f t="shared" si="53"/>
        <v>26</v>
      </c>
      <c r="AE134" s="4">
        <f t="shared" si="59"/>
        <v>1.9826153182629911</v>
      </c>
      <c r="AF134" s="4">
        <f t="shared" si="60"/>
        <v>0.46245268359903913</v>
      </c>
      <c r="AG134" s="4">
        <f t="shared" si="68"/>
        <v>0.39649532025386569</v>
      </c>
      <c r="AH134" s="4">
        <f t="shared" si="61"/>
        <v>5</v>
      </c>
      <c r="AI134" s="4">
        <f t="shared" si="62"/>
        <v>5</v>
      </c>
      <c r="AJ134" s="7">
        <f t="shared" si="63"/>
        <v>0.5</v>
      </c>
      <c r="AK134" s="10">
        <f t="shared" si="72"/>
        <v>300</v>
      </c>
      <c r="AL134" s="10">
        <f t="shared" si="55"/>
        <v>1152</v>
      </c>
      <c r="AM134" s="10">
        <f t="shared" si="64"/>
        <v>500</v>
      </c>
      <c r="AN134" s="6">
        <f t="shared" si="65"/>
        <v>500</v>
      </c>
      <c r="AO134" s="1">
        <f t="shared" si="66"/>
        <v>-50</v>
      </c>
    </row>
    <row r="135" spans="2:41" x14ac:dyDescent="0.2">
      <c r="B135" s="8">
        <f t="shared" si="67"/>
        <v>43285</v>
      </c>
      <c r="C135">
        <v>126</v>
      </c>
      <c r="D135" s="4">
        <v>5</v>
      </c>
      <c r="E135" s="5">
        <f t="shared" si="69"/>
        <v>5</v>
      </c>
      <c r="F135">
        <v>0</v>
      </c>
      <c r="G135" s="5">
        <f t="shared" si="56"/>
        <v>630</v>
      </c>
      <c r="H135">
        <v>126</v>
      </c>
      <c r="I135" s="5">
        <f t="shared" si="37"/>
        <v>485</v>
      </c>
      <c r="J135" s="5" t="str">
        <f t="shared" si="38"/>
        <v xml:space="preserve"> </v>
      </c>
      <c r="K135" s="5" t="str">
        <f t="shared" si="57"/>
        <v xml:space="preserve"> </v>
      </c>
      <c r="L135" s="5" t="str">
        <f t="shared" si="39"/>
        <v xml:space="preserve"> </v>
      </c>
      <c r="M135" t="str">
        <f t="shared" si="40"/>
        <v>F1</v>
      </c>
      <c r="N135" t="str">
        <f t="shared" si="41"/>
        <v xml:space="preserve"> </v>
      </c>
      <c r="O135" t="str">
        <f t="shared" si="42"/>
        <v xml:space="preserve"> </v>
      </c>
      <c r="P135" t="str">
        <f t="shared" si="43"/>
        <v xml:space="preserve"> </v>
      </c>
      <c r="Q135" t="str">
        <f t="shared" si="44"/>
        <v xml:space="preserve"> </v>
      </c>
      <c r="R135" t="str">
        <f t="shared" si="45"/>
        <v xml:space="preserve"> </v>
      </c>
      <c r="S135">
        <v>126</v>
      </c>
      <c r="T135">
        <f t="shared" si="71"/>
        <v>0.5</v>
      </c>
      <c r="U135" s="2">
        <f t="shared" si="70"/>
        <v>21.017231562011311</v>
      </c>
      <c r="V135" s="2">
        <f t="shared" si="47"/>
        <v>5</v>
      </c>
      <c r="W135" s="2">
        <f t="shared" si="73"/>
        <v>0.5</v>
      </c>
      <c r="X135" s="5" t="str">
        <f t="shared" si="48"/>
        <v xml:space="preserve"> </v>
      </c>
      <c r="Y135" s="5">
        <f t="shared" si="49"/>
        <v>13</v>
      </c>
      <c r="Z135" s="5" t="str">
        <f t="shared" si="50"/>
        <v xml:space="preserve"> </v>
      </c>
      <c r="AA135" s="5" t="str">
        <f t="shared" si="51"/>
        <v xml:space="preserve"> </v>
      </c>
      <c r="AB135" s="5">
        <f t="shared" si="52"/>
        <v>13</v>
      </c>
      <c r="AC135">
        <v>126</v>
      </c>
      <c r="AD135" s="5">
        <f t="shared" si="53"/>
        <v>26</v>
      </c>
      <c r="AE135" s="4">
        <f t="shared" si="59"/>
        <v>2.0606879777146929</v>
      </c>
      <c r="AF135" s="4">
        <f t="shared" si="60"/>
        <v>0.47911470505890752</v>
      </c>
      <c r="AG135" s="4">
        <f t="shared" si="68"/>
        <v>0.41049283485708343</v>
      </c>
      <c r="AH135" s="4">
        <f t="shared" si="61"/>
        <v>5</v>
      </c>
      <c r="AI135" s="4">
        <f t="shared" si="62"/>
        <v>5</v>
      </c>
      <c r="AJ135" s="7">
        <f t="shared" si="63"/>
        <v>0.5</v>
      </c>
      <c r="AK135" s="10">
        <f t="shared" si="72"/>
        <v>300</v>
      </c>
      <c r="AL135" s="10">
        <f t="shared" si="55"/>
        <v>1164</v>
      </c>
      <c r="AM135" s="10">
        <f t="shared" si="64"/>
        <v>500</v>
      </c>
      <c r="AN135" s="6">
        <f t="shared" si="65"/>
        <v>500</v>
      </c>
      <c r="AO135" s="1">
        <f t="shared" si="66"/>
        <v>-50</v>
      </c>
    </row>
    <row r="136" spans="2:41" x14ac:dyDescent="0.2">
      <c r="B136" s="8">
        <f t="shared" si="67"/>
        <v>43286</v>
      </c>
      <c r="C136">
        <v>127</v>
      </c>
      <c r="D136" s="4">
        <v>5</v>
      </c>
      <c r="E136" s="5">
        <f t="shared" si="69"/>
        <v>5</v>
      </c>
      <c r="F136">
        <v>0</v>
      </c>
      <c r="G136" s="5">
        <f t="shared" si="56"/>
        <v>635</v>
      </c>
      <c r="H136">
        <v>127</v>
      </c>
      <c r="I136" s="5">
        <f t="shared" si="37"/>
        <v>490</v>
      </c>
      <c r="J136" s="5" t="str">
        <f t="shared" si="38"/>
        <v xml:space="preserve"> </v>
      </c>
      <c r="K136" s="5" t="str">
        <f t="shared" si="57"/>
        <v xml:space="preserve"> </v>
      </c>
      <c r="L136" s="5" t="str">
        <f t="shared" si="39"/>
        <v xml:space="preserve"> </v>
      </c>
      <c r="M136" t="str">
        <f t="shared" si="40"/>
        <v>F1</v>
      </c>
      <c r="N136" t="str">
        <f t="shared" si="41"/>
        <v xml:space="preserve"> </v>
      </c>
      <c r="O136" t="str">
        <f t="shared" si="42"/>
        <v xml:space="preserve"> </v>
      </c>
      <c r="P136" t="str">
        <f t="shared" si="43"/>
        <v xml:space="preserve"> </v>
      </c>
      <c r="Q136" t="str">
        <f t="shared" si="44"/>
        <v xml:space="preserve"> </v>
      </c>
      <c r="R136" t="str">
        <f t="shared" si="45"/>
        <v xml:space="preserve"> </v>
      </c>
      <c r="S136">
        <v>127</v>
      </c>
      <c r="T136">
        <f t="shared" si="71"/>
        <v>0.5</v>
      </c>
      <c r="U136" s="2">
        <f t="shared" si="70"/>
        <v>21.864253477814579</v>
      </c>
      <c r="V136" s="2">
        <f t="shared" si="47"/>
        <v>5</v>
      </c>
      <c r="W136" s="2">
        <f t="shared" si="73"/>
        <v>0.5</v>
      </c>
      <c r="X136" s="5" t="str">
        <f t="shared" si="48"/>
        <v xml:space="preserve"> </v>
      </c>
      <c r="Y136" s="5">
        <f t="shared" si="49"/>
        <v>13</v>
      </c>
      <c r="Z136" s="5" t="str">
        <f t="shared" si="50"/>
        <v xml:space="preserve"> </v>
      </c>
      <c r="AA136" s="5" t="str">
        <f t="shared" si="51"/>
        <v xml:space="preserve"> </v>
      </c>
      <c r="AB136" s="5">
        <f t="shared" si="52"/>
        <v>13</v>
      </c>
      <c r="AC136">
        <v>127</v>
      </c>
      <c r="AD136" s="5">
        <f t="shared" si="53"/>
        <v>26</v>
      </c>
      <c r="AE136" s="4">
        <f t="shared" si="59"/>
        <v>2.1419145706451688</v>
      </c>
      <c r="AF136" s="4">
        <f t="shared" si="60"/>
        <v>0.49644982908343027</v>
      </c>
      <c r="AG136" s="4">
        <f t="shared" si="68"/>
        <v>0.42505581284065425</v>
      </c>
      <c r="AH136" s="4">
        <f t="shared" si="61"/>
        <v>5</v>
      </c>
      <c r="AI136" s="4">
        <f t="shared" si="62"/>
        <v>5</v>
      </c>
      <c r="AJ136" s="7">
        <f t="shared" si="63"/>
        <v>0.5</v>
      </c>
      <c r="AK136" s="10">
        <f t="shared" si="72"/>
        <v>300</v>
      </c>
      <c r="AL136" s="10">
        <f t="shared" si="55"/>
        <v>1176</v>
      </c>
      <c r="AM136" s="10">
        <f t="shared" si="64"/>
        <v>500</v>
      </c>
      <c r="AN136" s="6">
        <f t="shared" si="65"/>
        <v>500</v>
      </c>
      <c r="AO136" s="1">
        <f t="shared" si="66"/>
        <v>-50</v>
      </c>
    </row>
    <row r="137" spans="2:41" x14ac:dyDescent="0.2">
      <c r="B137" s="8">
        <f t="shared" si="67"/>
        <v>43287</v>
      </c>
      <c r="C137">
        <v>128</v>
      </c>
      <c r="D137" s="4">
        <v>5</v>
      </c>
      <c r="E137" s="5">
        <f t="shared" si="69"/>
        <v>5</v>
      </c>
      <c r="F137">
        <v>0</v>
      </c>
      <c r="G137" s="5">
        <f t="shared" si="56"/>
        <v>640</v>
      </c>
      <c r="H137">
        <v>128</v>
      </c>
      <c r="I137" s="5">
        <f t="shared" si="37"/>
        <v>495</v>
      </c>
      <c r="J137" s="5" t="str">
        <f t="shared" si="38"/>
        <v xml:space="preserve"> </v>
      </c>
      <c r="K137" s="5" t="str">
        <f t="shared" si="57"/>
        <v xml:space="preserve"> </v>
      </c>
      <c r="L137" s="5" t="str">
        <f t="shared" si="39"/>
        <v xml:space="preserve"> </v>
      </c>
      <c r="M137" t="str">
        <f t="shared" si="40"/>
        <v>F1</v>
      </c>
      <c r="N137" t="str">
        <f t="shared" si="41"/>
        <v xml:space="preserve"> </v>
      </c>
      <c r="O137" t="str">
        <f t="shared" si="42"/>
        <v xml:space="preserve"> </v>
      </c>
      <c r="P137" t="str">
        <f t="shared" si="43"/>
        <v xml:space="preserve"> </v>
      </c>
      <c r="Q137" t="str">
        <f t="shared" si="44"/>
        <v xml:space="preserve"> </v>
      </c>
      <c r="R137" t="str">
        <f t="shared" si="45"/>
        <v>tLag2</v>
      </c>
      <c r="S137">
        <v>128</v>
      </c>
      <c r="T137">
        <f t="shared" si="71"/>
        <v>0.5</v>
      </c>
      <c r="U137" s="2">
        <f t="shared" si="70"/>
        <v>22.745492887888812</v>
      </c>
      <c r="V137" s="2">
        <f t="shared" si="47"/>
        <v>5</v>
      </c>
      <c r="W137" s="2">
        <f t="shared" si="73"/>
        <v>0.5</v>
      </c>
      <c r="X137" s="5" t="str">
        <f t="shared" si="48"/>
        <v xml:space="preserve"> </v>
      </c>
      <c r="Y137" s="5">
        <f t="shared" si="49"/>
        <v>13</v>
      </c>
      <c r="Z137" s="5" t="str">
        <f t="shared" si="50"/>
        <v xml:space="preserve"> </v>
      </c>
      <c r="AA137" s="5" t="str">
        <f t="shared" si="51"/>
        <v xml:space="preserve"> </v>
      </c>
      <c r="AB137" s="5">
        <f t="shared" si="52"/>
        <v>13</v>
      </c>
      <c r="AC137">
        <v>128</v>
      </c>
      <c r="AD137" s="5">
        <f t="shared" si="53"/>
        <v>26</v>
      </c>
      <c r="AE137" s="4">
        <f t="shared" si="59"/>
        <v>2.226422507808175</v>
      </c>
      <c r="AF137" s="4">
        <f t="shared" si="60"/>
        <v>0.51448524727499712</v>
      </c>
      <c r="AG137" s="4">
        <f t="shared" si="68"/>
        <v>0.44020709746236958</v>
      </c>
      <c r="AH137" s="4">
        <f t="shared" si="61"/>
        <v>5</v>
      </c>
      <c r="AI137" s="4">
        <f t="shared" si="62"/>
        <v>5</v>
      </c>
      <c r="AJ137" s="7">
        <f t="shared" si="63"/>
        <v>0.51448524727499712</v>
      </c>
      <c r="AK137" s="10">
        <f t="shared" si="72"/>
        <v>300</v>
      </c>
      <c r="AL137" s="10">
        <f t="shared" si="55"/>
        <v>1188</v>
      </c>
      <c r="AM137" s="10">
        <f t="shared" si="64"/>
        <v>500</v>
      </c>
      <c r="AN137" s="6">
        <f t="shared" si="65"/>
        <v>500</v>
      </c>
      <c r="AO137" s="1">
        <f t="shared" si="66"/>
        <v>-50</v>
      </c>
    </row>
    <row r="138" spans="2:41" x14ac:dyDescent="0.2">
      <c r="B138" s="8">
        <f t="shared" si="67"/>
        <v>43288</v>
      </c>
      <c r="C138">
        <v>129</v>
      </c>
      <c r="D138" s="4">
        <v>5</v>
      </c>
      <c r="E138" s="5">
        <f t="shared" si="69"/>
        <v>5</v>
      </c>
      <c r="F138">
        <v>0</v>
      </c>
      <c r="G138" s="5">
        <f t="shared" si="56"/>
        <v>645</v>
      </c>
      <c r="H138">
        <v>129</v>
      </c>
      <c r="I138" s="5">
        <f t="shared" ref="I138:I201" si="74">IF(C138&gt;$AT$21,E138+I137,0)</f>
        <v>500</v>
      </c>
      <c r="J138" s="5" t="str">
        <f t="shared" ref="J138:J201" si="75">IF(C138=$AZ$27,"C1",IF(C138=$AZ$28,"C2",IF(C138=$AZ$29,"C3",IF(C138=$AZ$30,"C4",IF(C138=$AZ$31,"C5"," ")))))</f>
        <v>C3</v>
      </c>
      <c r="K138" s="5">
        <f t="shared" si="57"/>
        <v>3</v>
      </c>
      <c r="L138" s="5">
        <f t="shared" ref="L138:L201" si="76">IF(J138="C1",C138,IF(J138="C2",C138,IF(J138="C3",C138,IF(J138="C4",C138,IF(J138="C5",C138," ")))))</f>
        <v>129</v>
      </c>
      <c r="M138" t="str">
        <f t="shared" ref="M138:M201" si="77">IF($AT$21&lt;=C138,"F1"," ")</f>
        <v>F1</v>
      </c>
      <c r="N138" t="str">
        <f t="shared" ref="N138:N201" si="78">IF(AND(G138&gt;=$AR$21,G137&lt;$AR$21),"tSL0"," ")</f>
        <v xml:space="preserve"> </v>
      </c>
      <c r="O138" t="str">
        <f t="shared" ref="O138:O201" si="79">IF(AND(G138&gt;=$AR$21,G137&lt;$AR$21),C138," ")</f>
        <v xml:space="preserve"> </v>
      </c>
      <c r="P138" t="str">
        <f t="shared" ref="P138:P201" si="80">IF(AND(I138&gt;=($AR$22),I137&lt;($AR$22)),"tSLe",IF(AND(I138&gt;=($AR$23),I137&lt;($AR$23)),"tSLx",IF(AND(I138&gt;=($AR$24),I137&lt;($AR$24)),"tSLr",IF(AND(I138&gt;=($AR$25),I137&lt;($AR$25)),"tSLm",IF(AND($AR$27=B138),"Sådato",IF(AND($AR$29=B138),"tv",IF(AND($AR$28=B138),"th"," ")))))))</f>
        <v xml:space="preserve"> </v>
      </c>
      <c r="Q138" t="str">
        <f t="shared" ref="Q138:Q201" si="81">IF(AND(P138="Sådato"),C138,IF(AND(P138="tSLe"),C138,IF(AND(P138="tSLx"),C138,IF(AND(P138="tSLr"),C138,IF(AND(P138="tSLm"),C138,IF(AND(P138="tv"),C138,IF(AND(P138="th"),C138," ")))))))</f>
        <v xml:space="preserve"> </v>
      </c>
      <c r="R138" t="str">
        <f t="shared" ref="R138:R201" si="82">IF(AND(I138&gt;=$BC$27,I137&lt;$BC$27),"tLag1",IF(AND(I138&gt;=$BC$28,I137&lt;$BC$28),"tLag2",IF(AND(I138&gt;=$BC$29,I137&lt;$BC$29),"tLag3",IF(AND(I138&gt;=$BC$30,I137&lt;$BC$30),"tLag4",IF(AND(I138&gt;=$BC$31,I137&lt;$BC$31),"tLag5", " ")))))</f>
        <v xml:space="preserve"> </v>
      </c>
      <c r="S138">
        <v>129</v>
      </c>
      <c r="T138">
        <f t="shared" ref="T138:T169" si="83">$AR$33</f>
        <v>0.5</v>
      </c>
      <c r="U138" s="2">
        <f t="shared" si="70"/>
        <v>23.662332090486693</v>
      </c>
      <c r="V138" s="2">
        <f t="shared" ref="V138:V201" si="84">MIN(U138,$AR$34)</f>
        <v>5</v>
      </c>
      <c r="W138" s="2">
        <f t="shared" si="73"/>
        <v>0.5</v>
      </c>
      <c r="X138" s="5" t="str">
        <f t="shared" ref="X138:X201" si="85">IF(AND(C138&gt;=$AZ$27,C138&lt;$AZ$28),(IF(AND($BA$27&lt;420),13,IF(AND($BA$27&gt;=420,$AZ$27&lt;$AZ$33),54,IF(AND($BA$27&gt;=420,$AZ$27&gt;=$AZ$33),40," "))))," ")</f>
        <v xml:space="preserve"> </v>
      </c>
      <c r="Y138" s="5" t="str">
        <f t="shared" ref="Y138:Y201" si="86">IF(AND(C138&gt;=$AZ$28,C138&lt;$AZ$29),(IF(AND($BA$28-$BA$27&gt;=420),40,IF(AND($BA$28-$BA$27&lt;420),13)))," ")</f>
        <v xml:space="preserve"> </v>
      </c>
      <c r="Z138" s="5" t="str">
        <f t="shared" ref="Z138:Z201" si="87">IF(AND(C138&gt;=$AZ$29,C138&lt;$AZ$30),(IF(AND($BA$29-$BA$28&gt;=420),40,IF(AND($BA$29-$BA$28&lt;420),13)))," ")</f>
        <v xml:space="preserve"> </v>
      </c>
      <c r="AA138" s="5" t="str">
        <f t="shared" ref="AA138:AA201" si="88">IF(AND(C138&gt;=$AZ$30,C138&lt;$AZ$31),(IF(AND($BA$30-$BA$29&gt;=420),40,IF(AND($BA$30-$BA$29&lt;420),13)))," ")</f>
        <v xml:space="preserve"> </v>
      </c>
      <c r="AB138" s="5">
        <f t="shared" ref="AB138:AB201" si="89">IF(AND(C138&gt;=$AZ$31),(IF(AND($BA$31-$BA$30&gt;=420),40,IF(AND($BA$31-$BA$30&lt;420),13)))," ")</f>
        <v>13</v>
      </c>
      <c r="AC138">
        <v>129</v>
      </c>
      <c r="AD138" s="5">
        <f t="shared" ref="AD138:AD201" si="90">SUM(X138:AB138)</f>
        <v>13</v>
      </c>
      <c r="AE138" s="4">
        <f t="shared" si="59"/>
        <v>2.3143443470223275</v>
      </c>
      <c r="AF138" s="4">
        <f t="shared" si="60"/>
        <v>0.53324924970639331</v>
      </c>
      <c r="AG138" s="4">
        <f t="shared" si="68"/>
        <v>0.45597045478854337</v>
      </c>
      <c r="AH138" s="4">
        <f t="shared" si="61"/>
        <v>5</v>
      </c>
      <c r="AI138" s="4">
        <f t="shared" si="62"/>
        <v>5</v>
      </c>
      <c r="AJ138" s="7">
        <f t="shared" si="63"/>
        <v>0.5</v>
      </c>
      <c r="AK138" s="10">
        <f t="shared" ref="AK138:AK169" si="91">$AR$42</f>
        <v>300</v>
      </c>
      <c r="AL138" s="10">
        <f t="shared" ref="AL138:AL201" si="92">MAX($AR$43,($AR$46*(C138-$AT$21)))</f>
        <v>1200</v>
      </c>
      <c r="AM138" s="10">
        <f t="shared" si="64"/>
        <v>500</v>
      </c>
      <c r="AN138" s="6">
        <f t="shared" si="65"/>
        <v>500</v>
      </c>
      <c r="AO138" s="1">
        <f t="shared" si="66"/>
        <v>-50</v>
      </c>
    </row>
    <row r="139" spans="2:41" x14ac:dyDescent="0.2">
      <c r="B139" s="8">
        <f t="shared" si="67"/>
        <v>43289</v>
      </c>
      <c r="C139">
        <v>130</v>
      </c>
      <c r="D139" s="4">
        <v>5</v>
      </c>
      <c r="E139" s="5">
        <f t="shared" si="69"/>
        <v>5</v>
      </c>
      <c r="F139">
        <v>0</v>
      </c>
      <c r="G139" s="5">
        <f t="shared" ref="G139:G202" si="93">(E139-F139)+G138</f>
        <v>650</v>
      </c>
      <c r="H139">
        <v>130</v>
      </c>
      <c r="I139" s="5">
        <f t="shared" si="74"/>
        <v>505</v>
      </c>
      <c r="J139" s="5" t="str">
        <f t="shared" si="75"/>
        <v xml:space="preserve"> </v>
      </c>
      <c r="K139" s="5" t="str">
        <f t="shared" ref="K139:K202" si="94">IF(J139="C1",1,IF(J139="C2",2,IF(J139="C3",3,IF(J139="C4",4,IF(J139="C5",5," ")))))</f>
        <v xml:space="preserve"> </v>
      </c>
      <c r="L139" s="5" t="str">
        <f t="shared" si="76"/>
        <v xml:space="preserve"> </v>
      </c>
      <c r="M139" t="str">
        <f t="shared" si="77"/>
        <v>F1</v>
      </c>
      <c r="N139" t="str">
        <f t="shared" si="78"/>
        <v xml:space="preserve"> </v>
      </c>
      <c r="O139" t="str">
        <f t="shared" si="79"/>
        <v xml:space="preserve"> </v>
      </c>
      <c r="P139" t="str">
        <f t="shared" si="80"/>
        <v xml:space="preserve"> </v>
      </c>
      <c r="Q139" t="str">
        <f t="shared" si="81"/>
        <v xml:space="preserve"> </v>
      </c>
      <c r="R139" t="str">
        <f t="shared" si="82"/>
        <v xml:space="preserve"> </v>
      </c>
      <c r="S139">
        <v>130</v>
      </c>
      <c r="T139">
        <f t="shared" si="83"/>
        <v>0.5</v>
      </c>
      <c r="U139" s="2">
        <f t="shared" si="70"/>
        <v>24.616209225134448</v>
      </c>
      <c r="V139" s="2">
        <f t="shared" si="84"/>
        <v>5</v>
      </c>
      <c r="W139" s="2">
        <f t="shared" ref="W139:W170" si="95">$AR$36</f>
        <v>0.5</v>
      </c>
      <c r="X139" s="5" t="str">
        <f t="shared" si="85"/>
        <v xml:space="preserve"> </v>
      </c>
      <c r="Y139" s="5" t="str">
        <f t="shared" si="86"/>
        <v xml:space="preserve"> </v>
      </c>
      <c r="Z139" s="5" t="str">
        <f t="shared" si="87"/>
        <v xml:space="preserve"> </v>
      </c>
      <c r="AA139" s="5" t="str">
        <f t="shared" si="88"/>
        <v xml:space="preserve"> </v>
      </c>
      <c r="AB139" s="5">
        <f t="shared" si="89"/>
        <v>13</v>
      </c>
      <c r="AC139">
        <v>130</v>
      </c>
      <c r="AD139" s="5">
        <f t="shared" si="90"/>
        <v>13</v>
      </c>
      <c r="AE139" s="4">
        <f t="shared" ref="AE139:AE202" si="96">MIN($AR$34,($AR$36+($AR$34-$AR$36)*(((2.7182^(2.4*((I139-$BC$27))/$AR$23))-1)/10)))</f>
        <v>2.4058180010992039</v>
      </c>
      <c r="AF139" s="4">
        <f t="shared" ref="AF139:AF202" si="97">MIN($AR$34,($AR$36+($AR$34-$AR$36)*(((2.7182^(2.4*((I139-$BC$28))/$AR$23))-1)/10)))</f>
        <v>0.55277126929616238</v>
      </c>
      <c r="AG139" s="4">
        <f t="shared" si="68"/>
        <v>0.47237061097308897</v>
      </c>
      <c r="AH139" s="4">
        <f t="shared" ref="AH139:AH202" si="98">MIN($AR$34,($AR$36+($AR$34-$AR$36)*(((2.7182^(2.4*((I139-$BC$30))/$AR$23))-1))/10))</f>
        <v>5</v>
      </c>
      <c r="AI139" s="4">
        <f t="shared" ref="AI139:AI202" si="99">MIN($AR$34,($AR$36+($AR$34-$AR$36)*(((2.7182^(2.4*((I139-$BC$31))/$AR$23))-1))/10))</f>
        <v>5</v>
      </c>
      <c r="AJ139" s="7">
        <f t="shared" ref="AJ139:AJ202" si="100">IF(AND(C139&lt;$AT$21),T139,IF(AND(C139&gt;=$AT$21,C139&lt;$AZ$27),V139,IF(AND(C139&gt;=$AZ$27,C139&lt;$BD$27),W139,IF(AND(C139&gt;=$BD$27,C139&lt;$AZ$28),AE139,IF(AND(C139&gt;=$AZ$28,C139&lt;$BD$28),W139,IF(AND(C139&gt;=$BD$28,C139&lt;$AZ$29),AF139,IF(AND(C139&gt;=$AZ$29,C139&lt;$BD$29),W139,IF(AND(C139&gt;=$BD$29,C139&lt;$AZ$30),AG139,IF(AND(C139&gt;=$AZ$30,C139&lt;$BD$30),W139,IF(AND(C139&gt;=$BD$30,C139&lt;$AZ$31),AH139,IF(AND(C139&gt;=$AZ$31,C139&lt;$BD$31),W139,IF(AND(C139&gt;=$BD$31,C139&lt;$AT$29),AI139,IF(AND(C139&gt;=$AT$29),$AR$35," ")))))))))))))</f>
        <v>0.5</v>
      </c>
      <c r="AK139" s="10">
        <f t="shared" si="91"/>
        <v>300</v>
      </c>
      <c r="AL139" s="10">
        <f t="shared" si="92"/>
        <v>1212</v>
      </c>
      <c r="AM139" s="10">
        <f t="shared" ref="AM139:AM202" si="101">MIN($AR$48,AL139)</f>
        <v>500</v>
      </c>
      <c r="AN139" s="6">
        <f t="shared" ref="AN139:AN202" si="102">IF(C139&lt;$AT$21,AK139,IF(AND($AT$21&lt;=C139,C139&lt;(MIN($AT$25,$AT$29))),AM139,IF(AND($AT$25&lt;=C139,C139&lt;$AT$29),$AR$45,IF(AND($AT$29&lt;=C139),$AR$45,"0"))))</f>
        <v>500</v>
      </c>
      <c r="AO139" s="1">
        <f t="shared" ref="AO139:AO202" si="103">(0-AN139)/10</f>
        <v>-50</v>
      </c>
    </row>
    <row r="140" spans="2:41" x14ac:dyDescent="0.2">
      <c r="B140" s="8">
        <f t="shared" ref="B140:B203" si="104">B139+1</f>
        <v>43290</v>
      </c>
      <c r="C140">
        <v>131</v>
      </c>
      <c r="D140" s="4">
        <v>5</v>
      </c>
      <c r="E140" s="5">
        <f t="shared" si="69"/>
        <v>5</v>
      </c>
      <c r="F140">
        <v>0</v>
      </c>
      <c r="G140" s="5">
        <f t="shared" si="93"/>
        <v>655</v>
      </c>
      <c r="H140">
        <v>131</v>
      </c>
      <c r="I140" s="5">
        <f t="shared" si="74"/>
        <v>510</v>
      </c>
      <c r="J140" s="5" t="str">
        <f t="shared" si="75"/>
        <v xml:space="preserve"> </v>
      </c>
      <c r="K140" s="5" t="str">
        <f t="shared" si="94"/>
        <v xml:space="preserve"> </v>
      </c>
      <c r="L140" s="5" t="str">
        <f t="shared" si="76"/>
        <v xml:space="preserve"> </v>
      </c>
      <c r="M140" t="str">
        <f t="shared" si="77"/>
        <v>F1</v>
      </c>
      <c r="N140" t="str">
        <f t="shared" si="78"/>
        <v xml:space="preserve"> </v>
      </c>
      <c r="O140" t="str">
        <f t="shared" si="79"/>
        <v xml:space="preserve"> </v>
      </c>
      <c r="P140" t="str">
        <f t="shared" si="80"/>
        <v xml:space="preserve"> </v>
      </c>
      <c r="Q140" t="str">
        <f t="shared" si="81"/>
        <v xml:space="preserve"> </v>
      </c>
      <c r="R140" t="str">
        <f t="shared" si="82"/>
        <v xml:space="preserve"> </v>
      </c>
      <c r="S140">
        <v>131</v>
      </c>
      <c r="T140">
        <f t="shared" si="83"/>
        <v>0.5</v>
      </c>
      <c r="U140" s="2">
        <f t="shared" si="70"/>
        <v>25.60862052847494</v>
      </c>
      <c r="V140" s="2">
        <f t="shared" si="84"/>
        <v>5</v>
      </c>
      <c r="W140" s="2">
        <f t="shared" si="95"/>
        <v>0.5</v>
      </c>
      <c r="X140" s="5" t="str">
        <f t="shared" si="85"/>
        <v xml:space="preserve"> </v>
      </c>
      <c r="Y140" s="5" t="str">
        <f t="shared" si="86"/>
        <v xml:space="preserve"> </v>
      </c>
      <c r="Z140" s="5" t="str">
        <f t="shared" si="87"/>
        <v xml:space="preserve"> </v>
      </c>
      <c r="AA140" s="5" t="str">
        <f t="shared" si="88"/>
        <v xml:space="preserve"> </v>
      </c>
      <c r="AB140" s="5">
        <f t="shared" si="89"/>
        <v>13</v>
      </c>
      <c r="AC140">
        <v>131</v>
      </c>
      <c r="AD140" s="5">
        <f t="shared" si="90"/>
        <v>13</v>
      </c>
      <c r="AE140" s="4">
        <f t="shared" si="96"/>
        <v>2.5009869541712089</v>
      </c>
      <c r="AF140" s="4">
        <f t="shared" si="97"/>
        <v>0.57308192797661761</v>
      </c>
      <c r="AG140" s="4">
        <f t="shared" ref="AG140:AG203" si="105">MIN($AR$34,($AR$36+($AR$34-$AR$36)*(((2.7182^(2.4*((I140-$BC$29))/$AR$23))-1)/10)))</f>
        <v>0.48943329104257499</v>
      </c>
      <c r="AH140" s="4">
        <f t="shared" si="98"/>
        <v>5</v>
      </c>
      <c r="AI140" s="4">
        <f t="shared" si="99"/>
        <v>5</v>
      </c>
      <c r="AJ140" s="7">
        <f t="shared" si="100"/>
        <v>0.5</v>
      </c>
      <c r="AK140" s="10">
        <f t="shared" si="91"/>
        <v>300</v>
      </c>
      <c r="AL140" s="10">
        <f t="shared" si="92"/>
        <v>1224</v>
      </c>
      <c r="AM140" s="10">
        <f t="shared" si="101"/>
        <v>500</v>
      </c>
      <c r="AN140" s="6">
        <f t="shared" si="102"/>
        <v>500</v>
      </c>
      <c r="AO140" s="1">
        <f t="shared" si="103"/>
        <v>-50</v>
      </c>
    </row>
    <row r="141" spans="2:41" x14ac:dyDescent="0.2">
      <c r="B141" s="8">
        <f t="shared" si="104"/>
        <v>43291</v>
      </c>
      <c r="C141">
        <v>132</v>
      </c>
      <c r="D141" s="4">
        <v>5</v>
      </c>
      <c r="E141" s="5">
        <f t="shared" si="69"/>
        <v>5</v>
      </c>
      <c r="F141">
        <v>0</v>
      </c>
      <c r="G141" s="5">
        <f t="shared" si="93"/>
        <v>660</v>
      </c>
      <c r="H141">
        <v>132</v>
      </c>
      <c r="I141" s="5">
        <f t="shared" si="74"/>
        <v>515</v>
      </c>
      <c r="J141" s="5" t="str">
        <f t="shared" si="75"/>
        <v xml:space="preserve"> </v>
      </c>
      <c r="K141" s="5" t="str">
        <f t="shared" si="94"/>
        <v xml:space="preserve"> </v>
      </c>
      <c r="L141" s="5" t="str">
        <f t="shared" si="76"/>
        <v xml:space="preserve"> </v>
      </c>
      <c r="M141" t="str">
        <f t="shared" si="77"/>
        <v>F1</v>
      </c>
      <c r="N141" t="str">
        <f t="shared" si="78"/>
        <v xml:space="preserve"> </v>
      </c>
      <c r="O141" t="str">
        <f t="shared" si="79"/>
        <v xml:space="preserve"> </v>
      </c>
      <c r="P141" t="str">
        <f t="shared" si="80"/>
        <v xml:space="preserve"> </v>
      </c>
      <c r="Q141" t="str">
        <f t="shared" si="81"/>
        <v xml:space="preserve"> </v>
      </c>
      <c r="R141" t="str">
        <f t="shared" si="82"/>
        <v>tLag3</v>
      </c>
      <c r="S141">
        <v>132</v>
      </c>
      <c r="T141">
        <f t="shared" si="83"/>
        <v>0.5</v>
      </c>
      <c r="U141" s="2">
        <f t="shared" si="70"/>
        <v>26.641122681240837</v>
      </c>
      <c r="V141" s="2">
        <f t="shared" si="84"/>
        <v>5</v>
      </c>
      <c r="W141" s="2">
        <f t="shared" si="95"/>
        <v>0.5</v>
      </c>
      <c r="X141" s="5" t="str">
        <f t="shared" si="85"/>
        <v xml:space="preserve"> </v>
      </c>
      <c r="Y141" s="5" t="str">
        <f t="shared" si="86"/>
        <v xml:space="preserve"> </v>
      </c>
      <c r="Z141" s="5" t="str">
        <f t="shared" si="87"/>
        <v xml:space="preserve"> </v>
      </c>
      <c r="AA141" s="5" t="str">
        <f t="shared" si="88"/>
        <v xml:space="preserve"> </v>
      </c>
      <c r="AB141" s="5">
        <f t="shared" si="89"/>
        <v>13</v>
      </c>
      <c r="AC141">
        <v>132</v>
      </c>
      <c r="AD141" s="5">
        <f t="shared" si="90"/>
        <v>13</v>
      </c>
      <c r="AE141" s="4">
        <f t="shared" si="96"/>
        <v>2.6000004867585207</v>
      </c>
      <c r="AF141" s="4">
        <f t="shared" si="97"/>
        <v>0.5942130847269238</v>
      </c>
      <c r="AG141" s="4">
        <f t="shared" si="105"/>
        <v>0.50718525924809599</v>
      </c>
      <c r="AH141" s="4">
        <f t="shared" si="98"/>
        <v>5</v>
      </c>
      <c r="AI141" s="4">
        <f t="shared" si="99"/>
        <v>5</v>
      </c>
      <c r="AJ141" s="7">
        <f t="shared" si="100"/>
        <v>5</v>
      </c>
      <c r="AK141" s="10">
        <f t="shared" si="91"/>
        <v>300</v>
      </c>
      <c r="AL141" s="10">
        <f t="shared" si="92"/>
        <v>1236</v>
      </c>
      <c r="AM141" s="10">
        <f t="shared" si="101"/>
        <v>500</v>
      </c>
      <c r="AN141" s="6">
        <f t="shared" si="102"/>
        <v>500</v>
      </c>
      <c r="AO141" s="1">
        <f t="shared" si="103"/>
        <v>-50</v>
      </c>
    </row>
    <row r="142" spans="2:41" x14ac:dyDescent="0.2">
      <c r="B142" s="8">
        <f t="shared" si="104"/>
        <v>43292</v>
      </c>
      <c r="C142">
        <v>133</v>
      </c>
      <c r="D142" s="4">
        <v>5</v>
      </c>
      <c r="E142" s="5">
        <f t="shared" ref="E142:E205" si="106">IF(D142&gt;0,D142,0)</f>
        <v>5</v>
      </c>
      <c r="F142">
        <v>0</v>
      </c>
      <c r="G142" s="5">
        <f t="shared" si="93"/>
        <v>665</v>
      </c>
      <c r="H142">
        <v>133</v>
      </c>
      <c r="I142" s="5">
        <f t="shared" si="74"/>
        <v>520</v>
      </c>
      <c r="J142" s="5" t="str">
        <f t="shared" si="75"/>
        <v xml:space="preserve"> </v>
      </c>
      <c r="K142" s="5" t="str">
        <f t="shared" si="94"/>
        <v xml:space="preserve"> </v>
      </c>
      <c r="L142" s="5" t="str">
        <f t="shared" si="76"/>
        <v xml:space="preserve"> </v>
      </c>
      <c r="M142" t="str">
        <f t="shared" si="77"/>
        <v>F1</v>
      </c>
      <c r="N142" t="str">
        <f t="shared" si="78"/>
        <v xml:space="preserve"> </v>
      </c>
      <c r="O142" t="str">
        <f t="shared" si="79"/>
        <v xml:space="preserve"> </v>
      </c>
      <c r="P142" t="str">
        <f t="shared" si="80"/>
        <v xml:space="preserve"> </v>
      </c>
      <c r="Q142" t="str">
        <f t="shared" si="81"/>
        <v xml:space="preserve"> </v>
      </c>
      <c r="R142" t="str">
        <f t="shared" si="82"/>
        <v xml:space="preserve"> </v>
      </c>
      <c r="S142">
        <v>133</v>
      </c>
      <c r="T142">
        <f t="shared" si="83"/>
        <v>0.5</v>
      </c>
      <c r="U142" s="2">
        <f t="shared" si="70"/>
        <v>27.715335250039494</v>
      </c>
      <c r="V142" s="2">
        <f t="shared" si="84"/>
        <v>5</v>
      </c>
      <c r="W142" s="2">
        <f t="shared" si="95"/>
        <v>0.5</v>
      </c>
      <c r="X142" s="5" t="str">
        <f t="shared" si="85"/>
        <v xml:space="preserve"> </v>
      </c>
      <c r="Y142" s="5" t="str">
        <f t="shared" si="86"/>
        <v xml:space="preserve"> </v>
      </c>
      <c r="Z142" s="5" t="str">
        <f t="shared" si="87"/>
        <v xml:space="preserve"> </v>
      </c>
      <c r="AA142" s="5" t="str">
        <f t="shared" si="88"/>
        <v xml:space="preserve"> </v>
      </c>
      <c r="AB142" s="5">
        <f t="shared" si="89"/>
        <v>13</v>
      </c>
      <c r="AC142">
        <v>133</v>
      </c>
      <c r="AD142" s="5">
        <f t="shared" si="90"/>
        <v>13</v>
      </c>
      <c r="AE142" s="4">
        <f t="shared" si="96"/>
        <v>2.70301390992817</v>
      </c>
      <c r="AF142" s="4">
        <f t="shared" si="97"/>
        <v>0.61619788554658872</v>
      </c>
      <c r="AG142" s="4">
        <f t="shared" si="105"/>
        <v>0.52565436104725571</v>
      </c>
      <c r="AH142" s="4">
        <f t="shared" si="98"/>
        <v>5</v>
      </c>
      <c r="AI142" s="4">
        <f t="shared" si="99"/>
        <v>5</v>
      </c>
      <c r="AJ142" s="7">
        <f t="shared" si="100"/>
        <v>5</v>
      </c>
      <c r="AK142" s="10">
        <f t="shared" si="91"/>
        <v>300</v>
      </c>
      <c r="AL142" s="10">
        <f t="shared" si="92"/>
        <v>1248</v>
      </c>
      <c r="AM142" s="10">
        <f t="shared" si="101"/>
        <v>500</v>
      </c>
      <c r="AN142" s="6">
        <f t="shared" si="102"/>
        <v>500</v>
      </c>
      <c r="AO142" s="1">
        <f t="shared" si="103"/>
        <v>-50</v>
      </c>
    </row>
    <row r="143" spans="2:41" x14ac:dyDescent="0.2">
      <c r="B143" s="8">
        <f t="shared" si="104"/>
        <v>43293</v>
      </c>
      <c r="C143">
        <v>134</v>
      </c>
      <c r="D143" s="4">
        <v>5</v>
      </c>
      <c r="E143" s="5">
        <f t="shared" si="106"/>
        <v>5</v>
      </c>
      <c r="F143">
        <v>0</v>
      </c>
      <c r="G143" s="5">
        <f t="shared" si="93"/>
        <v>670</v>
      </c>
      <c r="H143">
        <v>134</v>
      </c>
      <c r="I143" s="5">
        <f t="shared" si="74"/>
        <v>525</v>
      </c>
      <c r="J143" s="5" t="str">
        <f t="shared" si="75"/>
        <v xml:space="preserve"> </v>
      </c>
      <c r="K143" s="5" t="str">
        <f t="shared" si="94"/>
        <v xml:space="preserve"> </v>
      </c>
      <c r="L143" s="5" t="str">
        <f t="shared" si="76"/>
        <v xml:space="preserve"> </v>
      </c>
      <c r="M143" t="str">
        <f t="shared" si="77"/>
        <v>F1</v>
      </c>
      <c r="N143" t="str">
        <f t="shared" si="78"/>
        <v xml:space="preserve"> </v>
      </c>
      <c r="O143" t="str">
        <f t="shared" si="79"/>
        <v xml:space="preserve"> </v>
      </c>
      <c r="P143" t="str">
        <f t="shared" si="80"/>
        <v xml:space="preserve"> </v>
      </c>
      <c r="Q143" t="str">
        <f t="shared" si="81"/>
        <v xml:space="preserve"> </v>
      </c>
      <c r="R143" t="str">
        <f t="shared" si="82"/>
        <v xml:space="preserve"> </v>
      </c>
      <c r="S143">
        <v>134</v>
      </c>
      <c r="T143">
        <f t="shared" si="83"/>
        <v>0.5</v>
      </c>
      <c r="U143" s="2">
        <f t="shared" si="70"/>
        <v>28.832943227779634</v>
      </c>
      <c r="V143" s="2">
        <f t="shared" si="84"/>
        <v>5</v>
      </c>
      <c r="W143" s="2">
        <f t="shared" si="95"/>
        <v>0.5</v>
      </c>
      <c r="X143" s="5" t="str">
        <f t="shared" si="85"/>
        <v xml:space="preserve"> </v>
      </c>
      <c r="Y143" s="5" t="str">
        <f t="shared" si="86"/>
        <v xml:space="preserve"> </v>
      </c>
      <c r="Z143" s="5" t="str">
        <f t="shared" si="87"/>
        <v xml:space="preserve"> </v>
      </c>
      <c r="AA143" s="5" t="str">
        <f t="shared" si="88"/>
        <v xml:space="preserve"> </v>
      </c>
      <c r="AB143" s="5">
        <f t="shared" si="89"/>
        <v>13</v>
      </c>
      <c r="AC143">
        <v>134</v>
      </c>
      <c r="AD143" s="5">
        <f t="shared" si="90"/>
        <v>13</v>
      </c>
      <c r="AE143" s="4">
        <f t="shared" si="96"/>
        <v>2.8101888089125233</v>
      </c>
      <c r="AF143" s="4">
        <f t="shared" si="97"/>
        <v>0.63907081544775646</v>
      </c>
      <c r="AG143" s="4">
        <f t="shared" si="105"/>
        <v>0.54486956678211251</v>
      </c>
      <c r="AH143" s="4">
        <f t="shared" si="98"/>
        <v>5</v>
      </c>
      <c r="AI143" s="4">
        <f t="shared" si="99"/>
        <v>5</v>
      </c>
      <c r="AJ143" s="7">
        <f t="shared" si="100"/>
        <v>5</v>
      </c>
      <c r="AK143" s="10">
        <f t="shared" si="91"/>
        <v>300</v>
      </c>
      <c r="AL143" s="10">
        <f t="shared" si="92"/>
        <v>1260</v>
      </c>
      <c r="AM143" s="10">
        <f t="shared" si="101"/>
        <v>500</v>
      </c>
      <c r="AN143" s="6">
        <f t="shared" si="102"/>
        <v>500</v>
      </c>
      <c r="AO143" s="1">
        <f t="shared" si="103"/>
        <v>-50</v>
      </c>
    </row>
    <row r="144" spans="2:41" x14ac:dyDescent="0.2">
      <c r="B144" s="8">
        <f t="shared" si="104"/>
        <v>43294</v>
      </c>
      <c r="C144">
        <v>135</v>
      </c>
      <c r="D144" s="4">
        <v>5</v>
      </c>
      <c r="E144" s="5">
        <f t="shared" si="106"/>
        <v>5</v>
      </c>
      <c r="F144">
        <v>0</v>
      </c>
      <c r="G144" s="5">
        <f t="shared" si="93"/>
        <v>675</v>
      </c>
      <c r="H144">
        <v>135</v>
      </c>
      <c r="I144" s="5">
        <f t="shared" si="74"/>
        <v>530</v>
      </c>
      <c r="J144" s="5" t="str">
        <f t="shared" si="75"/>
        <v xml:space="preserve"> </v>
      </c>
      <c r="K144" s="5" t="str">
        <f t="shared" si="94"/>
        <v xml:space="preserve"> </v>
      </c>
      <c r="L144" s="5" t="str">
        <f t="shared" si="76"/>
        <v xml:space="preserve"> </v>
      </c>
      <c r="M144" t="str">
        <f t="shared" si="77"/>
        <v>F1</v>
      </c>
      <c r="N144" t="str">
        <f t="shared" si="78"/>
        <v xml:space="preserve"> </v>
      </c>
      <c r="O144" t="str">
        <f t="shared" si="79"/>
        <v xml:space="preserve"> </v>
      </c>
      <c r="P144" t="str">
        <f t="shared" si="80"/>
        <v xml:space="preserve"> </v>
      </c>
      <c r="Q144" t="str">
        <f t="shared" si="81"/>
        <v xml:space="preserve"> </v>
      </c>
      <c r="R144" t="str">
        <f t="shared" si="82"/>
        <v xml:space="preserve"> </v>
      </c>
      <c r="S144">
        <v>135</v>
      </c>
      <c r="T144">
        <f t="shared" si="83"/>
        <v>0.5</v>
      </c>
      <c r="U144" s="2">
        <f t="shared" si="70"/>
        <v>29.995699676724605</v>
      </c>
      <c r="V144" s="2">
        <f t="shared" si="84"/>
        <v>5</v>
      </c>
      <c r="W144" s="2">
        <f t="shared" si="95"/>
        <v>0.5</v>
      </c>
      <c r="X144" s="5" t="str">
        <f t="shared" si="85"/>
        <v xml:space="preserve"> </v>
      </c>
      <c r="Y144" s="5" t="str">
        <f t="shared" si="86"/>
        <v xml:space="preserve"> </v>
      </c>
      <c r="Z144" s="5" t="str">
        <f t="shared" si="87"/>
        <v xml:space="preserve"> </v>
      </c>
      <c r="AA144" s="5" t="str">
        <f t="shared" si="88"/>
        <v xml:space="preserve"> </v>
      </c>
      <c r="AB144" s="5">
        <f t="shared" si="89"/>
        <v>13</v>
      </c>
      <c r="AC144">
        <v>135</v>
      </c>
      <c r="AD144" s="5">
        <f t="shared" si="90"/>
        <v>13</v>
      </c>
      <c r="AE144" s="4">
        <f t="shared" si="96"/>
        <v>2.9216932965693378</v>
      </c>
      <c r="AF144" s="4">
        <f t="shared" si="97"/>
        <v>0.66286775254785379</v>
      </c>
      <c r="AG144" s="4">
        <f t="shared" si="105"/>
        <v>0.56486101712160186</v>
      </c>
      <c r="AH144" s="4">
        <f t="shared" si="98"/>
        <v>5</v>
      </c>
      <c r="AI144" s="4">
        <f t="shared" si="99"/>
        <v>5</v>
      </c>
      <c r="AJ144" s="7">
        <f t="shared" si="100"/>
        <v>5</v>
      </c>
      <c r="AK144" s="10">
        <f t="shared" si="91"/>
        <v>300</v>
      </c>
      <c r="AL144" s="10">
        <f t="shared" si="92"/>
        <v>1272</v>
      </c>
      <c r="AM144" s="10">
        <f t="shared" si="101"/>
        <v>500</v>
      </c>
      <c r="AN144" s="6">
        <f t="shared" si="102"/>
        <v>500</v>
      </c>
      <c r="AO144" s="1">
        <f t="shared" si="103"/>
        <v>-50</v>
      </c>
    </row>
    <row r="145" spans="2:41" x14ac:dyDescent="0.2">
      <c r="B145" s="8">
        <f t="shared" si="104"/>
        <v>43295</v>
      </c>
      <c r="C145">
        <v>136</v>
      </c>
      <c r="D145" s="4">
        <v>5</v>
      </c>
      <c r="E145" s="5">
        <f t="shared" si="106"/>
        <v>5</v>
      </c>
      <c r="F145">
        <v>0</v>
      </c>
      <c r="G145" s="5">
        <f t="shared" si="93"/>
        <v>680</v>
      </c>
      <c r="H145">
        <v>136</v>
      </c>
      <c r="I145" s="5">
        <f t="shared" si="74"/>
        <v>535</v>
      </c>
      <c r="J145" s="5" t="str">
        <f t="shared" si="75"/>
        <v xml:space="preserve"> </v>
      </c>
      <c r="K145" s="5" t="str">
        <f t="shared" si="94"/>
        <v xml:space="preserve"> </v>
      </c>
      <c r="L145" s="5" t="str">
        <f t="shared" si="76"/>
        <v xml:space="preserve"> </v>
      </c>
      <c r="M145" t="str">
        <f t="shared" si="77"/>
        <v>F1</v>
      </c>
      <c r="N145" t="str">
        <f t="shared" si="78"/>
        <v xml:space="preserve"> </v>
      </c>
      <c r="O145" t="str">
        <f t="shared" si="79"/>
        <v xml:space="preserve"> </v>
      </c>
      <c r="P145" t="str">
        <f t="shared" si="80"/>
        <v xml:space="preserve"> </v>
      </c>
      <c r="Q145" t="str">
        <f t="shared" si="81"/>
        <v xml:space="preserve"> </v>
      </c>
      <c r="R145" t="str">
        <f t="shared" si="82"/>
        <v xml:space="preserve"> </v>
      </c>
      <c r="S145">
        <v>136</v>
      </c>
      <c r="T145">
        <f t="shared" si="83"/>
        <v>0.5</v>
      </c>
      <c r="U145" s="2">
        <f t="shared" si="70"/>
        <v>31.205428478318243</v>
      </c>
      <c r="V145" s="2">
        <f t="shared" si="84"/>
        <v>5</v>
      </c>
      <c r="W145" s="2">
        <f t="shared" si="95"/>
        <v>0.5</v>
      </c>
      <c r="X145" s="5" t="str">
        <f t="shared" si="85"/>
        <v xml:space="preserve"> </v>
      </c>
      <c r="Y145" s="5" t="str">
        <f t="shared" si="86"/>
        <v xml:space="preserve"> </v>
      </c>
      <c r="Z145" s="5" t="str">
        <f t="shared" si="87"/>
        <v xml:space="preserve"> </v>
      </c>
      <c r="AA145" s="5" t="str">
        <f t="shared" si="88"/>
        <v xml:space="preserve"> </v>
      </c>
      <c r="AB145" s="5">
        <f t="shared" si="89"/>
        <v>13</v>
      </c>
      <c r="AC145">
        <v>136</v>
      </c>
      <c r="AD145" s="5">
        <f t="shared" si="90"/>
        <v>13</v>
      </c>
      <c r="AE145" s="4">
        <f t="shared" si="96"/>
        <v>3.0377022770809385</v>
      </c>
      <c r="AF145" s="4">
        <f t="shared" si="97"/>
        <v>0.68762602434743969</v>
      </c>
      <c r="AG145" s="4">
        <f t="shared" si="105"/>
        <v>0.58566007033971446</v>
      </c>
      <c r="AH145" s="4">
        <f t="shared" si="98"/>
        <v>5</v>
      </c>
      <c r="AI145" s="4">
        <f t="shared" si="99"/>
        <v>5</v>
      </c>
      <c r="AJ145" s="7">
        <f t="shared" si="100"/>
        <v>5</v>
      </c>
      <c r="AK145" s="10">
        <f t="shared" si="91"/>
        <v>300</v>
      </c>
      <c r="AL145" s="10">
        <f t="shared" si="92"/>
        <v>1284</v>
      </c>
      <c r="AM145" s="10">
        <f t="shared" si="101"/>
        <v>500</v>
      </c>
      <c r="AN145" s="6">
        <f t="shared" si="102"/>
        <v>500</v>
      </c>
      <c r="AO145" s="1">
        <f t="shared" si="103"/>
        <v>-50</v>
      </c>
    </row>
    <row r="146" spans="2:41" x14ac:dyDescent="0.2">
      <c r="B146" s="8">
        <f t="shared" si="104"/>
        <v>43296</v>
      </c>
      <c r="C146">
        <v>137</v>
      </c>
      <c r="D146" s="4">
        <v>5</v>
      </c>
      <c r="E146" s="5">
        <f t="shared" si="106"/>
        <v>5</v>
      </c>
      <c r="F146">
        <v>0</v>
      </c>
      <c r="G146" s="5">
        <f t="shared" si="93"/>
        <v>685</v>
      </c>
      <c r="H146">
        <v>137</v>
      </c>
      <c r="I146" s="5">
        <f t="shared" si="74"/>
        <v>540</v>
      </c>
      <c r="J146" s="5" t="str">
        <f t="shared" si="75"/>
        <v xml:space="preserve"> </v>
      </c>
      <c r="K146" s="5" t="str">
        <f t="shared" si="94"/>
        <v xml:space="preserve"> </v>
      </c>
      <c r="L146" s="5" t="str">
        <f t="shared" si="76"/>
        <v xml:space="preserve"> </v>
      </c>
      <c r="M146" t="str">
        <f t="shared" si="77"/>
        <v>F1</v>
      </c>
      <c r="N146" t="str">
        <f t="shared" si="78"/>
        <v xml:space="preserve"> </v>
      </c>
      <c r="O146" t="str">
        <f t="shared" si="79"/>
        <v xml:space="preserve"> </v>
      </c>
      <c r="P146" t="str">
        <f t="shared" si="80"/>
        <v xml:space="preserve"> </v>
      </c>
      <c r="Q146" t="str">
        <f t="shared" si="81"/>
        <v xml:space="preserve"> </v>
      </c>
      <c r="R146" t="str">
        <f t="shared" si="82"/>
        <v xml:space="preserve"> </v>
      </c>
      <c r="S146">
        <v>137</v>
      </c>
      <c r="T146">
        <f t="shared" si="83"/>
        <v>0.5</v>
      </c>
      <c r="U146" s="2">
        <f t="shared" si="70"/>
        <v>32.464027194096751</v>
      </c>
      <c r="V146" s="2">
        <f t="shared" si="84"/>
        <v>5</v>
      </c>
      <c r="W146" s="2">
        <f t="shared" si="95"/>
        <v>0.5</v>
      </c>
      <c r="X146" s="5" t="str">
        <f t="shared" si="85"/>
        <v xml:space="preserve"> </v>
      </c>
      <c r="Y146" s="5" t="str">
        <f t="shared" si="86"/>
        <v xml:space="preserve"> </v>
      </c>
      <c r="Z146" s="5" t="str">
        <f t="shared" si="87"/>
        <v xml:space="preserve"> </v>
      </c>
      <c r="AA146" s="5" t="str">
        <f t="shared" si="88"/>
        <v xml:space="preserve"> </v>
      </c>
      <c r="AB146" s="5">
        <f t="shared" si="89"/>
        <v>13</v>
      </c>
      <c r="AC146">
        <v>137</v>
      </c>
      <c r="AD146" s="5">
        <f t="shared" si="90"/>
        <v>13</v>
      </c>
      <c r="AE146" s="4">
        <f t="shared" si="96"/>
        <v>3.1583977203061653</v>
      </c>
      <c r="AF146" s="4">
        <f t="shared" si="97"/>
        <v>0.71338446628153496</v>
      </c>
      <c r="AG146" s="4">
        <f t="shared" si="105"/>
        <v>0.60729935150359082</v>
      </c>
      <c r="AH146" s="4">
        <f t="shared" si="98"/>
        <v>5</v>
      </c>
      <c r="AI146" s="4">
        <f t="shared" si="99"/>
        <v>5</v>
      </c>
      <c r="AJ146" s="7">
        <f t="shared" si="100"/>
        <v>5</v>
      </c>
      <c r="AK146" s="10">
        <f t="shared" si="91"/>
        <v>300</v>
      </c>
      <c r="AL146" s="10">
        <f t="shared" si="92"/>
        <v>1296</v>
      </c>
      <c r="AM146" s="10">
        <f t="shared" si="101"/>
        <v>500</v>
      </c>
      <c r="AN146" s="6">
        <f t="shared" si="102"/>
        <v>500</v>
      </c>
      <c r="AO146" s="1">
        <f t="shared" si="103"/>
        <v>-50</v>
      </c>
    </row>
    <row r="147" spans="2:41" x14ac:dyDescent="0.2">
      <c r="B147" s="8">
        <f t="shared" si="104"/>
        <v>43297</v>
      </c>
      <c r="C147">
        <v>138</v>
      </c>
      <c r="D147" s="4">
        <v>5</v>
      </c>
      <c r="E147" s="5">
        <f t="shared" si="106"/>
        <v>5</v>
      </c>
      <c r="F147">
        <v>0</v>
      </c>
      <c r="G147" s="5">
        <f t="shared" si="93"/>
        <v>690</v>
      </c>
      <c r="H147">
        <v>138</v>
      </c>
      <c r="I147" s="5">
        <f t="shared" si="74"/>
        <v>545</v>
      </c>
      <c r="J147" s="5" t="str">
        <f t="shared" si="75"/>
        <v xml:space="preserve"> </v>
      </c>
      <c r="K147" s="5" t="str">
        <f t="shared" si="94"/>
        <v xml:space="preserve"> </v>
      </c>
      <c r="L147" s="5" t="str">
        <f t="shared" si="76"/>
        <v xml:space="preserve"> </v>
      </c>
      <c r="M147" t="str">
        <f t="shared" si="77"/>
        <v>F1</v>
      </c>
      <c r="N147" t="str">
        <f t="shared" si="78"/>
        <v xml:space="preserve"> </v>
      </c>
      <c r="O147" t="str">
        <f t="shared" si="79"/>
        <v xml:space="preserve"> </v>
      </c>
      <c r="P147" t="str">
        <f t="shared" si="80"/>
        <v xml:space="preserve"> </v>
      </c>
      <c r="Q147" t="str">
        <f t="shared" si="81"/>
        <v xml:space="preserve"> </v>
      </c>
      <c r="R147" t="str">
        <f t="shared" si="82"/>
        <v xml:space="preserve"> </v>
      </c>
      <c r="S147">
        <v>138</v>
      </c>
      <c r="T147">
        <f t="shared" si="83"/>
        <v>0.5</v>
      </c>
      <c r="U147" s="2">
        <f t="shared" si="70"/>
        <v>33.773470042173393</v>
      </c>
      <c r="V147" s="2">
        <f t="shared" si="84"/>
        <v>5</v>
      </c>
      <c r="W147" s="2">
        <f t="shared" si="95"/>
        <v>0.5</v>
      </c>
      <c r="X147" s="5" t="str">
        <f t="shared" si="85"/>
        <v xml:space="preserve"> </v>
      </c>
      <c r="Y147" s="5" t="str">
        <f t="shared" si="86"/>
        <v xml:space="preserve"> </v>
      </c>
      <c r="Z147" s="5" t="str">
        <f t="shared" si="87"/>
        <v xml:space="preserve"> </v>
      </c>
      <c r="AA147" s="5" t="str">
        <f t="shared" si="88"/>
        <v xml:space="preserve"> </v>
      </c>
      <c r="AB147" s="5">
        <f t="shared" si="89"/>
        <v>13</v>
      </c>
      <c r="AC147">
        <v>138</v>
      </c>
      <c r="AD147" s="5">
        <f t="shared" si="90"/>
        <v>13</v>
      </c>
      <c r="AE147" s="4">
        <f t="shared" si="96"/>
        <v>3.2839689472154228</v>
      </c>
      <c r="AF147" s="4">
        <f t="shared" si="97"/>
        <v>0.74018348263627298</v>
      </c>
      <c r="AG147" s="4">
        <f t="shared" si="105"/>
        <v>0.62981280364868719</v>
      </c>
      <c r="AH147" s="4">
        <f t="shared" si="98"/>
        <v>5</v>
      </c>
      <c r="AI147" s="4">
        <f t="shared" si="99"/>
        <v>5</v>
      </c>
      <c r="AJ147" s="7">
        <f t="shared" si="100"/>
        <v>5</v>
      </c>
      <c r="AK147" s="10">
        <f t="shared" si="91"/>
        <v>300</v>
      </c>
      <c r="AL147" s="10">
        <f t="shared" si="92"/>
        <v>1308</v>
      </c>
      <c r="AM147" s="10">
        <f t="shared" si="101"/>
        <v>500</v>
      </c>
      <c r="AN147" s="6">
        <f t="shared" si="102"/>
        <v>500</v>
      </c>
      <c r="AO147" s="1">
        <f t="shared" si="103"/>
        <v>-50</v>
      </c>
    </row>
    <row r="148" spans="2:41" x14ac:dyDescent="0.2">
      <c r="B148" s="8">
        <f t="shared" si="104"/>
        <v>43298</v>
      </c>
      <c r="C148">
        <v>139</v>
      </c>
      <c r="D148" s="4">
        <v>5</v>
      </c>
      <c r="E148" s="5">
        <f t="shared" si="106"/>
        <v>5</v>
      </c>
      <c r="F148">
        <v>0</v>
      </c>
      <c r="G148" s="5">
        <f t="shared" si="93"/>
        <v>695</v>
      </c>
      <c r="H148">
        <v>139</v>
      </c>
      <c r="I148" s="5">
        <f t="shared" si="74"/>
        <v>550</v>
      </c>
      <c r="J148" s="5" t="str">
        <f t="shared" si="75"/>
        <v xml:space="preserve"> </v>
      </c>
      <c r="K148" s="5" t="str">
        <f t="shared" si="94"/>
        <v xml:space="preserve"> </v>
      </c>
      <c r="L148" s="5" t="str">
        <f t="shared" si="76"/>
        <v xml:space="preserve"> </v>
      </c>
      <c r="M148" t="str">
        <f t="shared" si="77"/>
        <v>F1</v>
      </c>
      <c r="N148" t="str">
        <f t="shared" si="78"/>
        <v xml:space="preserve"> </v>
      </c>
      <c r="O148" t="str">
        <f t="shared" si="79"/>
        <v xml:space="preserve"> </v>
      </c>
      <c r="P148" t="str">
        <f t="shared" si="80"/>
        <v xml:space="preserve"> </v>
      </c>
      <c r="Q148" t="str">
        <f t="shared" si="81"/>
        <v xml:space="preserve"> </v>
      </c>
      <c r="R148" t="str">
        <f t="shared" si="82"/>
        <v xml:space="preserve"> </v>
      </c>
      <c r="S148">
        <v>139</v>
      </c>
      <c r="T148">
        <f t="shared" si="83"/>
        <v>0.5</v>
      </c>
      <c r="U148" s="2">
        <f t="shared" ref="U148:U211" si="107">$AR$33+($AR$34-$AR$33)*(2.7182^(2.4*(I148/$AR$23))-1)/10</f>
        <v>35.135810993966444</v>
      </c>
      <c r="V148" s="2">
        <f t="shared" si="84"/>
        <v>5</v>
      </c>
      <c r="W148" s="2">
        <f t="shared" si="95"/>
        <v>0.5</v>
      </c>
      <c r="X148" s="5" t="str">
        <f t="shared" si="85"/>
        <v xml:space="preserve"> </v>
      </c>
      <c r="Y148" s="5" t="str">
        <f t="shared" si="86"/>
        <v xml:space="preserve"> </v>
      </c>
      <c r="Z148" s="5" t="str">
        <f t="shared" si="87"/>
        <v xml:space="preserve"> </v>
      </c>
      <c r="AA148" s="5" t="str">
        <f t="shared" si="88"/>
        <v xml:space="preserve"> </v>
      </c>
      <c r="AB148" s="5">
        <f t="shared" si="89"/>
        <v>13</v>
      </c>
      <c r="AC148">
        <v>139</v>
      </c>
      <c r="AD148" s="5">
        <f t="shared" si="90"/>
        <v>13</v>
      </c>
      <c r="AE148" s="4">
        <f t="shared" si="96"/>
        <v>3.4146129268565741</v>
      </c>
      <c r="AF148" s="4">
        <f t="shared" si="97"/>
        <v>0.76806510992642707</v>
      </c>
      <c r="AG148" s="4">
        <f t="shared" si="105"/>
        <v>0.65323574102128656</v>
      </c>
      <c r="AH148" s="4">
        <f t="shared" si="98"/>
        <v>5</v>
      </c>
      <c r="AI148" s="4">
        <f t="shared" si="99"/>
        <v>5</v>
      </c>
      <c r="AJ148" s="7">
        <f t="shared" si="100"/>
        <v>5</v>
      </c>
      <c r="AK148" s="10">
        <f t="shared" si="91"/>
        <v>300</v>
      </c>
      <c r="AL148" s="10">
        <f t="shared" si="92"/>
        <v>1320</v>
      </c>
      <c r="AM148" s="10">
        <f t="shared" si="101"/>
        <v>500</v>
      </c>
      <c r="AN148" s="6">
        <f t="shared" si="102"/>
        <v>500</v>
      </c>
      <c r="AO148" s="1">
        <f t="shared" si="103"/>
        <v>-50</v>
      </c>
    </row>
    <row r="149" spans="2:41" x14ac:dyDescent="0.2">
      <c r="B149" s="8">
        <f t="shared" si="104"/>
        <v>43299</v>
      </c>
      <c r="C149">
        <v>140</v>
      </c>
      <c r="D149" s="4">
        <v>5</v>
      </c>
      <c r="E149" s="5">
        <f t="shared" si="106"/>
        <v>5</v>
      </c>
      <c r="F149">
        <v>0</v>
      </c>
      <c r="G149" s="5">
        <f t="shared" si="93"/>
        <v>700</v>
      </c>
      <c r="H149">
        <v>140</v>
      </c>
      <c r="I149" s="5">
        <f t="shared" si="74"/>
        <v>555</v>
      </c>
      <c r="J149" s="5" t="str">
        <f t="shared" si="75"/>
        <v xml:space="preserve"> </v>
      </c>
      <c r="K149" s="5" t="str">
        <f t="shared" si="94"/>
        <v xml:space="preserve"> </v>
      </c>
      <c r="L149" s="5" t="str">
        <f t="shared" si="76"/>
        <v xml:space="preserve"> </v>
      </c>
      <c r="M149" t="str">
        <f t="shared" si="77"/>
        <v>F1</v>
      </c>
      <c r="N149" t="str">
        <f t="shared" si="78"/>
        <v xml:space="preserve"> </v>
      </c>
      <c r="O149" t="str">
        <f t="shared" si="79"/>
        <v xml:space="preserve"> </v>
      </c>
      <c r="P149" t="str">
        <f t="shared" si="80"/>
        <v xml:space="preserve"> </v>
      </c>
      <c r="Q149" t="str">
        <f t="shared" si="81"/>
        <v xml:space="preserve"> </v>
      </c>
      <c r="R149" t="str">
        <f t="shared" si="82"/>
        <v xml:space="preserve"> </v>
      </c>
      <c r="S149">
        <v>140</v>
      </c>
      <c r="T149">
        <f t="shared" si="83"/>
        <v>0.5</v>
      </c>
      <c r="U149" s="2">
        <f t="shared" si="107"/>
        <v>36.553186996026092</v>
      </c>
      <c r="V149" s="2">
        <f t="shared" si="84"/>
        <v>5</v>
      </c>
      <c r="W149" s="2">
        <f t="shared" si="95"/>
        <v>0.5</v>
      </c>
      <c r="X149" s="5" t="str">
        <f t="shared" si="85"/>
        <v xml:space="preserve"> </v>
      </c>
      <c r="Y149" s="5" t="str">
        <f t="shared" si="86"/>
        <v xml:space="preserve"> </v>
      </c>
      <c r="Z149" s="5" t="str">
        <f t="shared" si="87"/>
        <v xml:space="preserve"> </v>
      </c>
      <c r="AA149" s="5" t="str">
        <f t="shared" si="88"/>
        <v xml:space="preserve"> </v>
      </c>
      <c r="AB149" s="5">
        <f t="shared" si="89"/>
        <v>13</v>
      </c>
      <c r="AC149">
        <v>140</v>
      </c>
      <c r="AD149" s="5">
        <f t="shared" si="90"/>
        <v>13</v>
      </c>
      <c r="AE149" s="4">
        <f t="shared" si="96"/>
        <v>3.5505345853174854</v>
      </c>
      <c r="AF149" s="4">
        <f t="shared" si="97"/>
        <v>0.79707308283322464</v>
      </c>
      <c r="AG149" s="4">
        <f t="shared" si="105"/>
        <v>0.67760490447186883</v>
      </c>
      <c r="AH149" s="4">
        <f t="shared" si="98"/>
        <v>5</v>
      </c>
      <c r="AI149" s="4">
        <f t="shared" si="99"/>
        <v>5</v>
      </c>
      <c r="AJ149" s="7">
        <f t="shared" si="100"/>
        <v>5</v>
      </c>
      <c r="AK149" s="10">
        <f t="shared" si="91"/>
        <v>300</v>
      </c>
      <c r="AL149" s="10">
        <f t="shared" si="92"/>
        <v>1332</v>
      </c>
      <c r="AM149" s="10">
        <f t="shared" si="101"/>
        <v>500</v>
      </c>
      <c r="AN149" s="6">
        <f t="shared" si="102"/>
        <v>500</v>
      </c>
      <c r="AO149" s="1">
        <f t="shared" si="103"/>
        <v>-50</v>
      </c>
    </row>
    <row r="150" spans="2:41" x14ac:dyDescent="0.2">
      <c r="B150" s="8">
        <f t="shared" si="104"/>
        <v>43300</v>
      </c>
      <c r="C150">
        <v>141</v>
      </c>
      <c r="D150" s="4">
        <v>5</v>
      </c>
      <c r="E150" s="5">
        <f t="shared" si="106"/>
        <v>5</v>
      </c>
      <c r="F150">
        <v>0</v>
      </c>
      <c r="G150" s="5">
        <f t="shared" si="93"/>
        <v>705</v>
      </c>
      <c r="H150">
        <v>141</v>
      </c>
      <c r="I150" s="5">
        <f t="shared" si="74"/>
        <v>560</v>
      </c>
      <c r="J150" s="5" t="str">
        <f t="shared" si="75"/>
        <v xml:space="preserve"> </v>
      </c>
      <c r="K150" s="5" t="str">
        <f t="shared" si="94"/>
        <v xml:space="preserve"> </v>
      </c>
      <c r="L150" s="5" t="str">
        <f t="shared" si="76"/>
        <v xml:space="preserve"> </v>
      </c>
      <c r="M150" t="str">
        <f t="shared" si="77"/>
        <v>F1</v>
      </c>
      <c r="N150" t="str">
        <f t="shared" si="78"/>
        <v xml:space="preserve"> </v>
      </c>
      <c r="O150" t="str">
        <f t="shared" si="79"/>
        <v xml:space="preserve"> </v>
      </c>
      <c r="P150" t="str">
        <f t="shared" si="80"/>
        <v xml:space="preserve"> </v>
      </c>
      <c r="Q150" t="str">
        <f t="shared" si="81"/>
        <v xml:space="preserve"> </v>
      </c>
      <c r="R150" t="str">
        <f t="shared" si="82"/>
        <v xml:space="preserve"> </v>
      </c>
      <c r="S150">
        <v>141</v>
      </c>
      <c r="T150">
        <f t="shared" si="83"/>
        <v>0.5</v>
      </c>
      <c r="U150" s="2">
        <f t="shared" si="107"/>
        <v>38.027821322014923</v>
      </c>
      <c r="V150" s="2">
        <f t="shared" si="84"/>
        <v>5</v>
      </c>
      <c r="W150" s="2">
        <f t="shared" si="95"/>
        <v>0.5</v>
      </c>
      <c r="X150" s="5" t="str">
        <f t="shared" si="85"/>
        <v xml:space="preserve"> </v>
      </c>
      <c r="Y150" s="5" t="str">
        <f t="shared" si="86"/>
        <v xml:space="preserve"> </v>
      </c>
      <c r="Z150" s="5" t="str">
        <f t="shared" si="87"/>
        <v xml:space="preserve"> </v>
      </c>
      <c r="AA150" s="5" t="str">
        <f t="shared" si="88"/>
        <v xml:space="preserve"> </v>
      </c>
      <c r="AB150" s="5">
        <f t="shared" si="89"/>
        <v>13</v>
      </c>
      <c r="AC150">
        <v>141</v>
      </c>
      <c r="AD150" s="5">
        <f t="shared" si="90"/>
        <v>13</v>
      </c>
      <c r="AE150" s="4">
        <f t="shared" si="96"/>
        <v>3.6919471271698554</v>
      </c>
      <c r="AF150" s="4">
        <f t="shared" si="97"/>
        <v>0.82725290280587893</v>
      </c>
      <c r="AG150" s="4">
        <f t="shared" si="105"/>
        <v>0.70295851908622964</v>
      </c>
      <c r="AH150" s="4">
        <f t="shared" si="98"/>
        <v>5</v>
      </c>
      <c r="AI150" s="4">
        <f t="shared" si="99"/>
        <v>5</v>
      </c>
      <c r="AJ150" s="7">
        <f t="shared" si="100"/>
        <v>5</v>
      </c>
      <c r="AK150" s="10">
        <f t="shared" si="91"/>
        <v>300</v>
      </c>
      <c r="AL150" s="10">
        <f t="shared" si="92"/>
        <v>1344</v>
      </c>
      <c r="AM150" s="10">
        <f t="shared" si="101"/>
        <v>500</v>
      </c>
      <c r="AN150" s="6">
        <f t="shared" si="102"/>
        <v>500</v>
      </c>
      <c r="AO150" s="1">
        <f t="shared" si="103"/>
        <v>-50</v>
      </c>
    </row>
    <row r="151" spans="2:41" x14ac:dyDescent="0.2">
      <c r="B151" s="8">
        <f t="shared" si="104"/>
        <v>43301</v>
      </c>
      <c r="C151">
        <v>142</v>
      </c>
      <c r="D151" s="4">
        <v>5</v>
      </c>
      <c r="E151" s="5">
        <f t="shared" si="106"/>
        <v>5</v>
      </c>
      <c r="F151">
        <v>0</v>
      </c>
      <c r="G151" s="5">
        <f t="shared" si="93"/>
        <v>710</v>
      </c>
      <c r="H151">
        <v>142</v>
      </c>
      <c r="I151" s="5">
        <f t="shared" si="74"/>
        <v>565</v>
      </c>
      <c r="J151" s="5" t="str">
        <f t="shared" si="75"/>
        <v xml:space="preserve"> </v>
      </c>
      <c r="K151" s="5" t="str">
        <f t="shared" si="94"/>
        <v xml:space="preserve"> </v>
      </c>
      <c r="L151" s="5" t="str">
        <f t="shared" si="76"/>
        <v xml:space="preserve"> </v>
      </c>
      <c r="M151" t="str">
        <f t="shared" si="77"/>
        <v>F1</v>
      </c>
      <c r="N151" t="str">
        <f t="shared" si="78"/>
        <v xml:space="preserve"> </v>
      </c>
      <c r="O151" t="str">
        <f t="shared" si="79"/>
        <v xml:space="preserve"> </v>
      </c>
      <c r="P151" t="str">
        <f t="shared" si="80"/>
        <v xml:space="preserve"> </v>
      </c>
      <c r="Q151" t="str">
        <f t="shared" si="81"/>
        <v xml:space="preserve"> </v>
      </c>
      <c r="R151" t="str">
        <f t="shared" si="82"/>
        <v xml:space="preserve"> </v>
      </c>
      <c r="S151">
        <v>142</v>
      </c>
      <c r="T151">
        <f t="shared" si="83"/>
        <v>0.5</v>
      </c>
      <c r="U151" s="2">
        <f t="shared" si="107"/>
        <v>39.562027060100561</v>
      </c>
      <c r="V151" s="2">
        <f t="shared" si="84"/>
        <v>5</v>
      </c>
      <c r="W151" s="2">
        <f t="shared" si="95"/>
        <v>0.5</v>
      </c>
      <c r="X151" s="5" t="str">
        <f t="shared" si="85"/>
        <v xml:space="preserve"> </v>
      </c>
      <c r="Y151" s="5" t="str">
        <f t="shared" si="86"/>
        <v xml:space="preserve"> </v>
      </c>
      <c r="Z151" s="5" t="str">
        <f t="shared" si="87"/>
        <v xml:space="preserve"> </v>
      </c>
      <c r="AA151" s="5" t="str">
        <f t="shared" si="88"/>
        <v xml:space="preserve"> </v>
      </c>
      <c r="AB151" s="5">
        <f t="shared" si="89"/>
        <v>13</v>
      </c>
      <c r="AC151">
        <v>142</v>
      </c>
      <c r="AD151" s="5">
        <f t="shared" si="90"/>
        <v>13</v>
      </c>
      <c r="AE151" s="4">
        <f t="shared" si="96"/>
        <v>3.8390723698985507</v>
      </c>
      <c r="AF151" s="4">
        <f t="shared" si="97"/>
        <v>0.85865190943444625</v>
      </c>
      <c r="AG151" s="4">
        <f t="shared" si="105"/>
        <v>0.72933635414474773</v>
      </c>
      <c r="AH151" s="4">
        <f t="shared" si="98"/>
        <v>5</v>
      </c>
      <c r="AI151" s="4">
        <f t="shared" si="99"/>
        <v>5</v>
      </c>
      <c r="AJ151" s="7">
        <f t="shared" si="100"/>
        <v>5</v>
      </c>
      <c r="AK151" s="10">
        <f t="shared" si="91"/>
        <v>300</v>
      </c>
      <c r="AL151" s="10">
        <f t="shared" si="92"/>
        <v>1356</v>
      </c>
      <c r="AM151" s="10">
        <f t="shared" si="101"/>
        <v>500</v>
      </c>
      <c r="AN151" s="6">
        <f t="shared" si="102"/>
        <v>500</v>
      </c>
      <c r="AO151" s="1">
        <f t="shared" si="103"/>
        <v>-50</v>
      </c>
    </row>
    <row r="152" spans="2:41" x14ac:dyDescent="0.2">
      <c r="B152" s="8">
        <f t="shared" si="104"/>
        <v>43302</v>
      </c>
      <c r="C152">
        <v>143</v>
      </c>
      <c r="D152" s="4">
        <v>5</v>
      </c>
      <c r="E152" s="5">
        <f t="shared" si="106"/>
        <v>5</v>
      </c>
      <c r="F152">
        <v>0</v>
      </c>
      <c r="G152" s="5">
        <f t="shared" si="93"/>
        <v>715</v>
      </c>
      <c r="H152">
        <v>143</v>
      </c>
      <c r="I152" s="5">
        <f t="shared" si="74"/>
        <v>570</v>
      </c>
      <c r="J152" s="5" t="str">
        <f t="shared" si="75"/>
        <v xml:space="preserve"> </v>
      </c>
      <c r="K152" s="5" t="str">
        <f t="shared" si="94"/>
        <v xml:space="preserve"> </v>
      </c>
      <c r="L152" s="5" t="str">
        <f t="shared" si="76"/>
        <v xml:space="preserve"> </v>
      </c>
      <c r="M152" t="str">
        <f t="shared" si="77"/>
        <v>F1</v>
      </c>
      <c r="N152" t="str">
        <f t="shared" si="78"/>
        <v xml:space="preserve"> </v>
      </c>
      <c r="O152" t="str">
        <f t="shared" si="79"/>
        <v xml:space="preserve"> </v>
      </c>
      <c r="P152" t="str">
        <f t="shared" si="80"/>
        <v xml:space="preserve"> </v>
      </c>
      <c r="Q152" t="str">
        <f t="shared" si="81"/>
        <v xml:space="preserve"> </v>
      </c>
      <c r="R152" t="str">
        <f t="shared" si="82"/>
        <v xml:space="preserve"> </v>
      </c>
      <c r="S152">
        <v>143</v>
      </c>
      <c r="T152">
        <f t="shared" si="83"/>
        <v>0.5</v>
      </c>
      <c r="U152" s="2">
        <f t="shared" si="107"/>
        <v>41.1582107412287</v>
      </c>
      <c r="V152" s="2">
        <f t="shared" si="84"/>
        <v>5</v>
      </c>
      <c r="W152" s="2">
        <f t="shared" si="95"/>
        <v>0.5</v>
      </c>
      <c r="X152" s="5" t="str">
        <f t="shared" si="85"/>
        <v xml:space="preserve"> </v>
      </c>
      <c r="Y152" s="5" t="str">
        <f t="shared" si="86"/>
        <v xml:space="preserve"> </v>
      </c>
      <c r="Z152" s="5" t="str">
        <f t="shared" si="87"/>
        <v xml:space="preserve"> </v>
      </c>
      <c r="AA152" s="5" t="str">
        <f t="shared" si="88"/>
        <v xml:space="preserve"> </v>
      </c>
      <c r="AB152" s="5">
        <f t="shared" si="89"/>
        <v>13</v>
      </c>
      <c r="AC152">
        <v>143</v>
      </c>
      <c r="AD152" s="5">
        <f t="shared" si="90"/>
        <v>13</v>
      </c>
      <c r="AE152" s="4">
        <f t="shared" si="96"/>
        <v>3.9921410918410136</v>
      </c>
      <c r="AF152" s="4">
        <f t="shared" si="97"/>
        <v>0.89131935470595913</v>
      </c>
      <c r="AG152" s="4">
        <f t="shared" si="105"/>
        <v>0.75677978550385183</v>
      </c>
      <c r="AH152" s="4">
        <f t="shared" si="98"/>
        <v>5</v>
      </c>
      <c r="AI152" s="4">
        <f t="shared" si="99"/>
        <v>5</v>
      </c>
      <c r="AJ152" s="7">
        <f t="shared" si="100"/>
        <v>5</v>
      </c>
      <c r="AK152" s="10">
        <f t="shared" si="91"/>
        <v>300</v>
      </c>
      <c r="AL152" s="10">
        <f t="shared" si="92"/>
        <v>1368</v>
      </c>
      <c r="AM152" s="10">
        <f t="shared" si="101"/>
        <v>500</v>
      </c>
      <c r="AN152" s="6">
        <f t="shared" si="102"/>
        <v>500</v>
      </c>
      <c r="AO152" s="1">
        <f t="shared" si="103"/>
        <v>-50</v>
      </c>
    </row>
    <row r="153" spans="2:41" x14ac:dyDescent="0.2">
      <c r="B153" s="8">
        <f t="shared" si="104"/>
        <v>43303</v>
      </c>
      <c r="C153">
        <v>144</v>
      </c>
      <c r="D153" s="4">
        <v>5</v>
      </c>
      <c r="E153" s="5">
        <f t="shared" si="106"/>
        <v>5</v>
      </c>
      <c r="F153">
        <v>0</v>
      </c>
      <c r="G153" s="5">
        <f t="shared" si="93"/>
        <v>720</v>
      </c>
      <c r="H153">
        <v>144</v>
      </c>
      <c r="I153" s="5">
        <f t="shared" si="74"/>
        <v>575</v>
      </c>
      <c r="J153" s="5" t="str">
        <f t="shared" si="75"/>
        <v xml:space="preserve"> </v>
      </c>
      <c r="K153" s="5" t="str">
        <f t="shared" si="94"/>
        <v xml:space="preserve"> </v>
      </c>
      <c r="L153" s="5" t="str">
        <f t="shared" si="76"/>
        <v xml:space="preserve"> </v>
      </c>
      <c r="M153" t="str">
        <f t="shared" si="77"/>
        <v>F1</v>
      </c>
      <c r="N153" t="str">
        <f t="shared" si="78"/>
        <v xml:space="preserve"> </v>
      </c>
      <c r="O153" t="str">
        <f t="shared" si="79"/>
        <v xml:space="preserve"> </v>
      </c>
      <c r="P153" t="str">
        <f t="shared" si="80"/>
        <v xml:space="preserve"> </v>
      </c>
      <c r="Q153" t="str">
        <f t="shared" si="81"/>
        <v xml:space="preserve"> </v>
      </c>
      <c r="R153" t="str">
        <f t="shared" si="82"/>
        <v xml:space="preserve"> </v>
      </c>
      <c r="S153">
        <v>144</v>
      </c>
      <c r="T153">
        <f t="shared" si="83"/>
        <v>0.5</v>
      </c>
      <c r="U153" s="2">
        <f t="shared" si="107"/>
        <v>42.818876113970006</v>
      </c>
      <c r="V153" s="2">
        <f t="shared" si="84"/>
        <v>5</v>
      </c>
      <c r="W153" s="2">
        <f t="shared" si="95"/>
        <v>0.5</v>
      </c>
      <c r="X153" s="5" t="str">
        <f t="shared" si="85"/>
        <v xml:space="preserve"> </v>
      </c>
      <c r="Y153" s="5" t="str">
        <f t="shared" si="86"/>
        <v xml:space="preserve"> </v>
      </c>
      <c r="Z153" s="5" t="str">
        <f t="shared" si="87"/>
        <v xml:space="preserve"> </v>
      </c>
      <c r="AA153" s="5" t="str">
        <f t="shared" si="88"/>
        <v xml:space="preserve"> </v>
      </c>
      <c r="AB153" s="5">
        <f t="shared" si="89"/>
        <v>13</v>
      </c>
      <c r="AC153">
        <v>144</v>
      </c>
      <c r="AD153" s="5">
        <f t="shared" si="90"/>
        <v>13</v>
      </c>
      <c r="AE153" s="4">
        <f t="shared" si="96"/>
        <v>4.1513933941825281</v>
      </c>
      <c r="AF153" s="4">
        <f t="shared" si="97"/>
        <v>0.92530648026031925</v>
      </c>
      <c r="AG153" s="4">
        <f t="shared" si="105"/>
        <v>0.78533186049753667</v>
      </c>
      <c r="AH153" s="4">
        <f t="shared" si="98"/>
        <v>5</v>
      </c>
      <c r="AI153" s="4">
        <f t="shared" si="99"/>
        <v>5</v>
      </c>
      <c r="AJ153" s="7">
        <f t="shared" si="100"/>
        <v>5</v>
      </c>
      <c r="AK153" s="10">
        <f t="shared" si="91"/>
        <v>300</v>
      </c>
      <c r="AL153" s="10">
        <f t="shared" si="92"/>
        <v>1380</v>
      </c>
      <c r="AM153" s="10">
        <f t="shared" si="101"/>
        <v>500</v>
      </c>
      <c r="AN153" s="6">
        <f t="shared" si="102"/>
        <v>500</v>
      </c>
      <c r="AO153" s="1">
        <f t="shared" si="103"/>
        <v>-50</v>
      </c>
    </row>
    <row r="154" spans="2:41" x14ac:dyDescent="0.2">
      <c r="B154" s="8">
        <f t="shared" si="104"/>
        <v>43304</v>
      </c>
      <c r="C154">
        <v>145</v>
      </c>
      <c r="D154" s="4">
        <v>5</v>
      </c>
      <c r="E154" s="5">
        <f t="shared" si="106"/>
        <v>5</v>
      </c>
      <c r="F154">
        <v>0</v>
      </c>
      <c r="G154" s="5">
        <f t="shared" si="93"/>
        <v>725</v>
      </c>
      <c r="H154">
        <v>145</v>
      </c>
      <c r="I154" s="5">
        <f t="shared" si="74"/>
        <v>580</v>
      </c>
      <c r="J154" s="5" t="str">
        <f t="shared" si="75"/>
        <v xml:space="preserve"> </v>
      </c>
      <c r="K154" s="5" t="str">
        <f t="shared" si="94"/>
        <v xml:space="preserve"> </v>
      </c>
      <c r="L154" s="5" t="str">
        <f t="shared" si="76"/>
        <v xml:space="preserve"> </v>
      </c>
      <c r="M154" t="str">
        <f t="shared" si="77"/>
        <v>F1</v>
      </c>
      <c r="N154" t="str">
        <f t="shared" si="78"/>
        <v xml:space="preserve"> </v>
      </c>
      <c r="O154" t="str">
        <f t="shared" si="79"/>
        <v xml:space="preserve"> </v>
      </c>
      <c r="P154" t="str">
        <f t="shared" si="80"/>
        <v xml:space="preserve"> </v>
      </c>
      <c r="Q154" t="str">
        <f t="shared" si="81"/>
        <v xml:space="preserve"> </v>
      </c>
      <c r="R154" t="str">
        <f t="shared" si="82"/>
        <v xml:space="preserve"> </v>
      </c>
      <c r="S154">
        <v>145</v>
      </c>
      <c r="T154">
        <f t="shared" si="83"/>
        <v>0.5</v>
      </c>
      <c r="U154" s="2">
        <f t="shared" si="107"/>
        <v>44.546628071860468</v>
      </c>
      <c r="V154" s="2">
        <f t="shared" si="84"/>
        <v>5</v>
      </c>
      <c r="W154" s="2">
        <f t="shared" si="95"/>
        <v>0.5</v>
      </c>
      <c r="X154" s="5" t="str">
        <f t="shared" si="85"/>
        <v xml:space="preserve"> </v>
      </c>
      <c r="Y154" s="5" t="str">
        <f t="shared" si="86"/>
        <v xml:space="preserve"> </v>
      </c>
      <c r="Z154" s="5" t="str">
        <f t="shared" si="87"/>
        <v xml:space="preserve"> </v>
      </c>
      <c r="AA154" s="5" t="str">
        <f t="shared" si="88"/>
        <v xml:space="preserve"> </v>
      </c>
      <c r="AB154" s="5">
        <f t="shared" si="89"/>
        <v>13</v>
      </c>
      <c r="AC154">
        <v>145</v>
      </c>
      <c r="AD154" s="5">
        <f t="shared" si="90"/>
        <v>13</v>
      </c>
      <c r="AE154" s="4">
        <f t="shared" si="96"/>
        <v>4.3170790775751602</v>
      </c>
      <c r="AF154" s="4">
        <f t="shared" si="97"/>
        <v>0.96066659776712471</v>
      </c>
      <c r="AG154" s="4">
        <f t="shared" si="105"/>
        <v>0.81503736546073302</v>
      </c>
      <c r="AH154" s="4">
        <f t="shared" si="98"/>
        <v>5</v>
      </c>
      <c r="AI154" s="4">
        <f t="shared" si="99"/>
        <v>5</v>
      </c>
      <c r="AJ154" s="7">
        <f t="shared" si="100"/>
        <v>5</v>
      </c>
      <c r="AK154" s="10">
        <f t="shared" si="91"/>
        <v>300</v>
      </c>
      <c r="AL154" s="10">
        <f t="shared" si="92"/>
        <v>1392</v>
      </c>
      <c r="AM154" s="10">
        <f t="shared" si="101"/>
        <v>500</v>
      </c>
      <c r="AN154" s="6">
        <f t="shared" si="102"/>
        <v>500</v>
      </c>
      <c r="AO154" s="1">
        <f t="shared" si="103"/>
        <v>-50</v>
      </c>
    </row>
    <row r="155" spans="2:41" x14ac:dyDescent="0.2">
      <c r="B155" s="8">
        <f t="shared" si="104"/>
        <v>43305</v>
      </c>
      <c r="C155">
        <v>146</v>
      </c>
      <c r="D155" s="4">
        <v>5</v>
      </c>
      <c r="E155" s="5">
        <f t="shared" si="106"/>
        <v>5</v>
      </c>
      <c r="F155">
        <v>0</v>
      </c>
      <c r="G155" s="5">
        <f t="shared" si="93"/>
        <v>730</v>
      </c>
      <c r="H155">
        <v>146</v>
      </c>
      <c r="I155" s="5">
        <f t="shared" si="74"/>
        <v>585</v>
      </c>
      <c r="J155" s="5" t="str">
        <f t="shared" si="75"/>
        <v xml:space="preserve"> </v>
      </c>
      <c r="K155" s="5" t="str">
        <f t="shared" si="94"/>
        <v xml:space="preserve"> </v>
      </c>
      <c r="L155" s="5" t="str">
        <f t="shared" si="76"/>
        <v xml:space="preserve"> </v>
      </c>
      <c r="M155" t="str">
        <f t="shared" si="77"/>
        <v>F1</v>
      </c>
      <c r="N155" t="str">
        <f t="shared" si="78"/>
        <v xml:space="preserve"> </v>
      </c>
      <c r="O155" t="str">
        <f t="shared" si="79"/>
        <v xml:space="preserve"> </v>
      </c>
      <c r="P155" t="str">
        <f t="shared" si="80"/>
        <v xml:space="preserve"> </v>
      </c>
      <c r="Q155" t="str">
        <f t="shared" si="81"/>
        <v xml:space="preserve"> </v>
      </c>
      <c r="R155" t="str">
        <f t="shared" si="82"/>
        <v xml:space="preserve"> </v>
      </c>
      <c r="S155">
        <v>146</v>
      </c>
      <c r="T155">
        <f t="shared" si="83"/>
        <v>0.5</v>
      </c>
      <c r="U155" s="2">
        <f t="shared" si="107"/>
        <v>46.344176739396502</v>
      </c>
      <c r="V155" s="2">
        <f t="shared" si="84"/>
        <v>5</v>
      </c>
      <c r="W155" s="2">
        <f t="shared" si="95"/>
        <v>0.5</v>
      </c>
      <c r="X155" s="5" t="str">
        <f t="shared" si="85"/>
        <v xml:space="preserve"> </v>
      </c>
      <c r="Y155" s="5" t="str">
        <f t="shared" si="86"/>
        <v xml:space="preserve"> </v>
      </c>
      <c r="Z155" s="5" t="str">
        <f t="shared" si="87"/>
        <v xml:space="preserve"> </v>
      </c>
      <c r="AA155" s="5" t="str">
        <f t="shared" si="88"/>
        <v xml:space="preserve"> </v>
      </c>
      <c r="AB155" s="5">
        <f t="shared" si="89"/>
        <v>13</v>
      </c>
      <c r="AC155">
        <v>146</v>
      </c>
      <c r="AD155" s="5">
        <f t="shared" si="90"/>
        <v>13</v>
      </c>
      <c r="AE155" s="4">
        <f t="shared" si="96"/>
        <v>4.4894580339711139</v>
      </c>
      <c r="AF155" s="4">
        <f t="shared" si="97"/>
        <v>0.99745517254951577</v>
      </c>
      <c r="AG155" s="4">
        <f t="shared" si="105"/>
        <v>0.84594289598044659</v>
      </c>
      <c r="AH155" s="4">
        <f t="shared" si="98"/>
        <v>5</v>
      </c>
      <c r="AI155" s="4">
        <f t="shared" si="99"/>
        <v>5</v>
      </c>
      <c r="AJ155" s="7">
        <f t="shared" si="100"/>
        <v>5</v>
      </c>
      <c r="AK155" s="10">
        <f t="shared" si="91"/>
        <v>300</v>
      </c>
      <c r="AL155" s="10">
        <f t="shared" si="92"/>
        <v>1404</v>
      </c>
      <c r="AM155" s="10">
        <f t="shared" si="101"/>
        <v>500</v>
      </c>
      <c r="AN155" s="6">
        <f t="shared" si="102"/>
        <v>500</v>
      </c>
      <c r="AO155" s="1">
        <f t="shared" si="103"/>
        <v>-50</v>
      </c>
    </row>
    <row r="156" spans="2:41" x14ac:dyDescent="0.2">
      <c r="B156" s="8">
        <f t="shared" si="104"/>
        <v>43306</v>
      </c>
      <c r="C156">
        <v>147</v>
      </c>
      <c r="D156" s="4">
        <v>5</v>
      </c>
      <c r="E156" s="5">
        <f t="shared" si="106"/>
        <v>5</v>
      </c>
      <c r="F156">
        <v>0</v>
      </c>
      <c r="G156" s="5">
        <f t="shared" si="93"/>
        <v>735</v>
      </c>
      <c r="H156">
        <v>147</v>
      </c>
      <c r="I156" s="5">
        <f t="shared" si="74"/>
        <v>590</v>
      </c>
      <c r="J156" s="5" t="str">
        <f t="shared" si="75"/>
        <v xml:space="preserve"> </v>
      </c>
      <c r="K156" s="5" t="str">
        <f t="shared" si="94"/>
        <v xml:space="preserve"> </v>
      </c>
      <c r="L156" s="5" t="str">
        <f t="shared" si="76"/>
        <v xml:space="preserve"> </v>
      </c>
      <c r="M156" t="str">
        <f t="shared" si="77"/>
        <v>F1</v>
      </c>
      <c r="N156" t="str">
        <f t="shared" si="78"/>
        <v xml:space="preserve"> </v>
      </c>
      <c r="O156" t="str">
        <f t="shared" si="79"/>
        <v xml:space="preserve"> </v>
      </c>
      <c r="P156" t="str">
        <f t="shared" si="80"/>
        <v xml:space="preserve"> </v>
      </c>
      <c r="Q156" t="str">
        <f t="shared" si="81"/>
        <v xml:space="preserve"> </v>
      </c>
      <c r="R156" t="str">
        <f t="shared" si="82"/>
        <v xml:space="preserve"> </v>
      </c>
      <c r="S156">
        <v>147</v>
      </c>
      <c r="T156">
        <f t="shared" si="83"/>
        <v>0.5</v>
      </c>
      <c r="U156" s="2">
        <f t="shared" si="107"/>
        <v>48.214341723093483</v>
      </c>
      <c r="V156" s="2">
        <f t="shared" si="84"/>
        <v>5</v>
      </c>
      <c r="W156" s="2">
        <f t="shared" si="95"/>
        <v>0.5</v>
      </c>
      <c r="X156" s="5" t="str">
        <f t="shared" si="85"/>
        <v xml:space="preserve"> </v>
      </c>
      <c r="Y156" s="5" t="str">
        <f t="shared" si="86"/>
        <v xml:space="preserve"> </v>
      </c>
      <c r="Z156" s="5" t="str">
        <f t="shared" si="87"/>
        <v xml:space="preserve"> </v>
      </c>
      <c r="AA156" s="5" t="str">
        <f t="shared" si="88"/>
        <v xml:space="preserve"> </v>
      </c>
      <c r="AB156" s="5">
        <f t="shared" si="89"/>
        <v>13</v>
      </c>
      <c r="AC156">
        <v>147</v>
      </c>
      <c r="AD156" s="5">
        <f t="shared" si="90"/>
        <v>13</v>
      </c>
      <c r="AE156" s="4">
        <f t="shared" si="96"/>
        <v>4.6688006542851603</v>
      </c>
      <c r="AF156" s="4">
        <f t="shared" si="97"/>
        <v>1.0357299105862068</v>
      </c>
      <c r="AG156" s="4">
        <f t="shared" si="105"/>
        <v>0.87809692998486222</v>
      </c>
      <c r="AH156" s="4">
        <f t="shared" si="98"/>
        <v>5</v>
      </c>
      <c r="AI156" s="4">
        <f t="shared" si="99"/>
        <v>5</v>
      </c>
      <c r="AJ156" s="7">
        <f t="shared" si="100"/>
        <v>5</v>
      </c>
      <c r="AK156" s="10">
        <f t="shared" si="91"/>
        <v>300</v>
      </c>
      <c r="AL156" s="10">
        <f t="shared" si="92"/>
        <v>1416</v>
      </c>
      <c r="AM156" s="10">
        <f t="shared" si="101"/>
        <v>500</v>
      </c>
      <c r="AN156" s="6">
        <f t="shared" si="102"/>
        <v>500</v>
      </c>
      <c r="AO156" s="1">
        <f t="shared" si="103"/>
        <v>-50</v>
      </c>
    </row>
    <row r="157" spans="2:41" x14ac:dyDescent="0.2">
      <c r="B157" s="8">
        <f t="shared" si="104"/>
        <v>43307</v>
      </c>
      <c r="C157">
        <v>148</v>
      </c>
      <c r="D157" s="4">
        <v>5</v>
      </c>
      <c r="E157" s="5">
        <f t="shared" si="106"/>
        <v>5</v>
      </c>
      <c r="F157">
        <v>0</v>
      </c>
      <c r="G157" s="5">
        <f t="shared" si="93"/>
        <v>740</v>
      </c>
      <c r="H157">
        <v>148</v>
      </c>
      <c r="I157" s="5">
        <f t="shared" si="74"/>
        <v>595</v>
      </c>
      <c r="J157" s="5" t="str">
        <f t="shared" si="75"/>
        <v xml:space="preserve"> </v>
      </c>
      <c r="K157" s="5" t="str">
        <f t="shared" si="94"/>
        <v xml:space="preserve"> </v>
      </c>
      <c r="L157" s="5" t="str">
        <f t="shared" si="76"/>
        <v xml:space="preserve"> </v>
      </c>
      <c r="M157" t="str">
        <f t="shared" si="77"/>
        <v>F1</v>
      </c>
      <c r="N157" t="str">
        <f t="shared" si="78"/>
        <v xml:space="preserve"> </v>
      </c>
      <c r="O157" t="str">
        <f t="shared" si="79"/>
        <v xml:space="preserve"> </v>
      </c>
      <c r="P157" t="str">
        <f t="shared" si="80"/>
        <v xml:space="preserve"> </v>
      </c>
      <c r="Q157" t="str">
        <f t="shared" si="81"/>
        <v xml:space="preserve"> </v>
      </c>
      <c r="R157" t="str">
        <f t="shared" si="82"/>
        <v xml:space="preserve"> </v>
      </c>
      <c r="S157">
        <v>148</v>
      </c>
      <c r="T157">
        <f t="shared" si="83"/>
        <v>0.5</v>
      </c>
      <c r="U157" s="2">
        <f t="shared" si="107"/>
        <v>50.160056534275952</v>
      </c>
      <c r="V157" s="2">
        <f t="shared" si="84"/>
        <v>5</v>
      </c>
      <c r="W157" s="2">
        <f t="shared" si="95"/>
        <v>0.5</v>
      </c>
      <c r="X157" s="5" t="str">
        <f t="shared" si="85"/>
        <v xml:space="preserve"> </v>
      </c>
      <c r="Y157" s="5" t="str">
        <f t="shared" si="86"/>
        <v xml:space="preserve"> </v>
      </c>
      <c r="Z157" s="5" t="str">
        <f t="shared" si="87"/>
        <v xml:space="preserve"> </v>
      </c>
      <c r="AA157" s="5" t="str">
        <f t="shared" si="88"/>
        <v xml:space="preserve"> </v>
      </c>
      <c r="AB157" s="5">
        <f t="shared" si="89"/>
        <v>13</v>
      </c>
      <c r="AC157">
        <v>148</v>
      </c>
      <c r="AD157" s="5">
        <f t="shared" si="90"/>
        <v>13</v>
      </c>
      <c r="AE157" s="4">
        <f t="shared" si="96"/>
        <v>4.8553882525255609</v>
      </c>
      <c r="AF157" s="4">
        <f t="shared" si="97"/>
        <v>1.0755508490281738</v>
      </c>
      <c r="AG157" s="4">
        <f t="shared" si="105"/>
        <v>0.9115499037850574</v>
      </c>
      <c r="AH157" s="4">
        <f t="shared" si="98"/>
        <v>5</v>
      </c>
      <c r="AI157" s="4">
        <f t="shared" si="99"/>
        <v>5</v>
      </c>
      <c r="AJ157" s="7">
        <f t="shared" si="100"/>
        <v>5</v>
      </c>
      <c r="AK157" s="10">
        <f t="shared" si="91"/>
        <v>300</v>
      </c>
      <c r="AL157" s="10">
        <f t="shared" si="92"/>
        <v>1428</v>
      </c>
      <c r="AM157" s="10">
        <f t="shared" si="101"/>
        <v>500</v>
      </c>
      <c r="AN157" s="6">
        <f t="shared" si="102"/>
        <v>500</v>
      </c>
      <c r="AO157" s="1">
        <f t="shared" si="103"/>
        <v>-50</v>
      </c>
    </row>
    <row r="158" spans="2:41" x14ac:dyDescent="0.2">
      <c r="B158" s="8">
        <f t="shared" si="104"/>
        <v>43308</v>
      </c>
      <c r="C158">
        <v>149</v>
      </c>
      <c r="D158" s="4">
        <v>5</v>
      </c>
      <c r="E158" s="5">
        <f t="shared" si="106"/>
        <v>5</v>
      </c>
      <c r="F158">
        <v>0</v>
      </c>
      <c r="G158" s="5">
        <f t="shared" si="93"/>
        <v>745</v>
      </c>
      <c r="H158">
        <v>149</v>
      </c>
      <c r="I158" s="5">
        <f t="shared" si="74"/>
        <v>600</v>
      </c>
      <c r="J158" s="5" t="str">
        <f t="shared" si="75"/>
        <v xml:space="preserve"> </v>
      </c>
      <c r="K158" s="5" t="str">
        <f t="shared" si="94"/>
        <v xml:space="preserve"> </v>
      </c>
      <c r="L158" s="5" t="str">
        <f t="shared" si="76"/>
        <v xml:space="preserve"> </v>
      </c>
      <c r="M158" t="str">
        <f t="shared" si="77"/>
        <v>F1</v>
      </c>
      <c r="N158" t="str">
        <f t="shared" si="78"/>
        <v xml:space="preserve"> </v>
      </c>
      <c r="O158" t="str">
        <f t="shared" si="79"/>
        <v xml:space="preserve"> </v>
      </c>
      <c r="P158" t="str">
        <f t="shared" si="80"/>
        <v xml:space="preserve"> </v>
      </c>
      <c r="Q158" t="str">
        <f t="shared" si="81"/>
        <v xml:space="preserve"> </v>
      </c>
      <c r="R158" t="str">
        <f t="shared" si="82"/>
        <v xml:space="preserve"> </v>
      </c>
      <c r="S158">
        <v>149</v>
      </c>
      <c r="T158">
        <f t="shared" si="83"/>
        <v>0.5</v>
      </c>
      <c r="U158" s="2">
        <f t="shared" si="107"/>
        <v>52.184373190537563</v>
      </c>
      <c r="V158" s="2">
        <f t="shared" si="84"/>
        <v>5</v>
      </c>
      <c r="W158" s="2">
        <f t="shared" si="95"/>
        <v>0.5</v>
      </c>
      <c r="X158" s="5" t="str">
        <f t="shared" si="85"/>
        <v xml:space="preserve"> </v>
      </c>
      <c r="Y158" s="5" t="str">
        <f t="shared" si="86"/>
        <v xml:space="preserve"> </v>
      </c>
      <c r="Z158" s="5" t="str">
        <f t="shared" si="87"/>
        <v xml:space="preserve"> </v>
      </c>
      <c r="AA158" s="5" t="str">
        <f t="shared" si="88"/>
        <v xml:space="preserve"> </v>
      </c>
      <c r="AB158" s="5">
        <f t="shared" si="89"/>
        <v>13</v>
      </c>
      <c r="AC158">
        <v>149</v>
      </c>
      <c r="AD158" s="5">
        <f t="shared" si="90"/>
        <v>13</v>
      </c>
      <c r="AE158" s="4">
        <f t="shared" si="96"/>
        <v>5</v>
      </c>
      <c r="AF158" s="4">
        <f t="shared" si="97"/>
        <v>1.1169804503719858</v>
      </c>
      <c r="AG158" s="4">
        <f t="shared" si="105"/>
        <v>0.94635429118860603</v>
      </c>
      <c r="AH158" s="4">
        <f t="shared" si="98"/>
        <v>5</v>
      </c>
      <c r="AI158" s="4">
        <f t="shared" si="99"/>
        <v>5</v>
      </c>
      <c r="AJ158" s="7">
        <f t="shared" si="100"/>
        <v>5</v>
      </c>
      <c r="AK158" s="10">
        <f t="shared" si="91"/>
        <v>300</v>
      </c>
      <c r="AL158" s="10">
        <f t="shared" si="92"/>
        <v>1440</v>
      </c>
      <c r="AM158" s="10">
        <f t="shared" si="101"/>
        <v>500</v>
      </c>
      <c r="AN158" s="6">
        <f t="shared" si="102"/>
        <v>500</v>
      </c>
      <c r="AO158" s="1">
        <f t="shared" si="103"/>
        <v>-50</v>
      </c>
    </row>
    <row r="159" spans="2:41" x14ac:dyDescent="0.2">
      <c r="B159" s="8">
        <f t="shared" si="104"/>
        <v>43309</v>
      </c>
      <c r="C159">
        <v>150</v>
      </c>
      <c r="D159" s="4">
        <v>5</v>
      </c>
      <c r="E159" s="5">
        <f t="shared" si="106"/>
        <v>5</v>
      </c>
      <c r="F159">
        <v>0</v>
      </c>
      <c r="G159" s="5">
        <f t="shared" si="93"/>
        <v>750</v>
      </c>
      <c r="H159">
        <v>150</v>
      </c>
      <c r="I159" s="5">
        <f t="shared" si="74"/>
        <v>605</v>
      </c>
      <c r="J159" s="5" t="str">
        <f t="shared" si="75"/>
        <v xml:space="preserve"> </v>
      </c>
      <c r="K159" s="5" t="str">
        <f t="shared" si="94"/>
        <v xml:space="preserve"> </v>
      </c>
      <c r="L159" s="5" t="str">
        <f t="shared" si="76"/>
        <v xml:space="preserve"> </v>
      </c>
      <c r="M159" t="str">
        <f t="shared" si="77"/>
        <v>F1</v>
      </c>
      <c r="N159" t="str">
        <f t="shared" si="78"/>
        <v xml:space="preserve"> </v>
      </c>
      <c r="O159" t="str">
        <f t="shared" si="79"/>
        <v xml:space="preserve"> </v>
      </c>
      <c r="P159" t="str">
        <f t="shared" si="80"/>
        <v xml:space="preserve"> </v>
      </c>
      <c r="Q159" t="str">
        <f t="shared" si="81"/>
        <v xml:space="preserve"> </v>
      </c>
      <c r="R159" t="str">
        <f t="shared" si="82"/>
        <v xml:space="preserve"> </v>
      </c>
      <c r="S159">
        <v>150</v>
      </c>
      <c r="T159">
        <f t="shared" si="83"/>
        <v>0.5</v>
      </c>
      <c r="U159" s="2">
        <f t="shared" si="107"/>
        <v>54.290467003087407</v>
      </c>
      <c r="V159" s="2">
        <f t="shared" si="84"/>
        <v>5</v>
      </c>
      <c r="W159" s="2">
        <f t="shared" si="95"/>
        <v>0.5</v>
      </c>
      <c r="X159" s="5" t="str">
        <f t="shared" si="85"/>
        <v xml:space="preserve"> </v>
      </c>
      <c r="Y159" s="5" t="str">
        <f t="shared" si="86"/>
        <v xml:space="preserve"> </v>
      </c>
      <c r="Z159" s="5" t="str">
        <f t="shared" si="87"/>
        <v xml:space="preserve"> </v>
      </c>
      <c r="AA159" s="5" t="str">
        <f t="shared" si="88"/>
        <v xml:space="preserve"> </v>
      </c>
      <c r="AB159" s="5">
        <f t="shared" si="89"/>
        <v>13</v>
      </c>
      <c r="AC159">
        <v>150</v>
      </c>
      <c r="AD159" s="5">
        <f t="shared" si="90"/>
        <v>13</v>
      </c>
      <c r="AE159" s="4">
        <f t="shared" si="96"/>
        <v>5</v>
      </c>
      <c r="AF159" s="4">
        <f t="shared" si="97"/>
        <v>1.1600837004374909</v>
      </c>
      <c r="AG159" s="4">
        <f t="shared" si="105"/>
        <v>0.98256468580916478</v>
      </c>
      <c r="AH159" s="4">
        <f t="shared" si="98"/>
        <v>5</v>
      </c>
      <c r="AI159" s="4">
        <f t="shared" si="99"/>
        <v>5</v>
      </c>
      <c r="AJ159" s="7">
        <f t="shared" si="100"/>
        <v>5</v>
      </c>
      <c r="AK159" s="10">
        <f t="shared" si="91"/>
        <v>300</v>
      </c>
      <c r="AL159" s="10">
        <f t="shared" si="92"/>
        <v>1452</v>
      </c>
      <c r="AM159" s="10">
        <f t="shared" si="101"/>
        <v>500</v>
      </c>
      <c r="AN159" s="6">
        <f t="shared" si="102"/>
        <v>500</v>
      </c>
      <c r="AO159" s="1">
        <f t="shared" si="103"/>
        <v>-50</v>
      </c>
    </row>
    <row r="160" spans="2:41" x14ac:dyDescent="0.2">
      <c r="B160" s="8">
        <f t="shared" si="104"/>
        <v>43310</v>
      </c>
      <c r="C160">
        <v>151</v>
      </c>
      <c r="D160" s="4">
        <v>5</v>
      </c>
      <c r="E160" s="5">
        <f t="shared" si="106"/>
        <v>5</v>
      </c>
      <c r="F160">
        <v>0</v>
      </c>
      <c r="G160" s="5">
        <f t="shared" si="93"/>
        <v>755</v>
      </c>
      <c r="H160">
        <v>151</v>
      </c>
      <c r="I160" s="5">
        <f t="shared" si="74"/>
        <v>610</v>
      </c>
      <c r="J160" s="5" t="str">
        <f t="shared" si="75"/>
        <v xml:space="preserve"> </v>
      </c>
      <c r="K160" s="5" t="str">
        <f t="shared" si="94"/>
        <v xml:space="preserve"> </v>
      </c>
      <c r="L160" s="5" t="str">
        <f t="shared" si="76"/>
        <v xml:space="preserve"> </v>
      </c>
      <c r="M160" t="str">
        <f t="shared" si="77"/>
        <v>F1</v>
      </c>
      <c r="N160" t="str">
        <f t="shared" si="78"/>
        <v xml:space="preserve"> </v>
      </c>
      <c r="O160" t="str">
        <f t="shared" si="79"/>
        <v xml:space="preserve"> </v>
      </c>
      <c r="P160" t="str">
        <f t="shared" si="80"/>
        <v xml:space="preserve"> </v>
      </c>
      <c r="Q160" t="str">
        <f t="shared" si="81"/>
        <v xml:space="preserve"> </v>
      </c>
      <c r="R160" t="str">
        <f t="shared" si="82"/>
        <v xml:space="preserve"> </v>
      </c>
      <c r="S160">
        <v>151</v>
      </c>
      <c r="T160">
        <f t="shared" si="83"/>
        <v>0.5</v>
      </c>
      <c r="U160" s="2">
        <f t="shared" si="107"/>
        <v>56.481641557493539</v>
      </c>
      <c r="V160" s="2">
        <f t="shared" si="84"/>
        <v>5</v>
      </c>
      <c r="W160" s="2">
        <f t="shared" si="95"/>
        <v>0.5</v>
      </c>
      <c r="X160" s="5" t="str">
        <f t="shared" si="85"/>
        <v xml:space="preserve"> </v>
      </c>
      <c r="Y160" s="5" t="str">
        <f t="shared" si="86"/>
        <v xml:space="preserve"> </v>
      </c>
      <c r="Z160" s="5" t="str">
        <f t="shared" si="87"/>
        <v xml:space="preserve"> </v>
      </c>
      <c r="AA160" s="5" t="str">
        <f t="shared" si="88"/>
        <v xml:space="preserve"> </v>
      </c>
      <c r="AB160" s="5">
        <f t="shared" si="89"/>
        <v>13</v>
      </c>
      <c r="AC160">
        <v>151</v>
      </c>
      <c r="AD160" s="5">
        <f t="shared" si="90"/>
        <v>13</v>
      </c>
      <c r="AE160" s="4">
        <f t="shared" si="96"/>
        <v>5</v>
      </c>
      <c r="AF160" s="4">
        <f t="shared" si="97"/>
        <v>1.2049282103035495</v>
      </c>
      <c r="AG160" s="4">
        <f t="shared" si="105"/>
        <v>1.0202378867011563</v>
      </c>
      <c r="AH160" s="4">
        <f t="shared" si="98"/>
        <v>5</v>
      </c>
      <c r="AI160" s="4">
        <f t="shared" si="99"/>
        <v>5</v>
      </c>
      <c r="AJ160" s="7">
        <f t="shared" si="100"/>
        <v>5</v>
      </c>
      <c r="AK160" s="10">
        <f t="shared" si="91"/>
        <v>300</v>
      </c>
      <c r="AL160" s="10">
        <f t="shared" si="92"/>
        <v>1464</v>
      </c>
      <c r="AM160" s="10">
        <f t="shared" si="101"/>
        <v>500</v>
      </c>
      <c r="AN160" s="6">
        <f t="shared" si="102"/>
        <v>500</v>
      </c>
      <c r="AO160" s="1">
        <f t="shared" si="103"/>
        <v>-50</v>
      </c>
    </row>
    <row r="161" spans="2:41" x14ac:dyDescent="0.2">
      <c r="B161" s="8">
        <f t="shared" si="104"/>
        <v>43311</v>
      </c>
      <c r="C161">
        <v>152</v>
      </c>
      <c r="D161" s="4">
        <v>5</v>
      </c>
      <c r="E161" s="5">
        <f t="shared" si="106"/>
        <v>5</v>
      </c>
      <c r="F161">
        <v>0</v>
      </c>
      <c r="G161" s="5">
        <f t="shared" si="93"/>
        <v>760</v>
      </c>
      <c r="H161">
        <v>152</v>
      </c>
      <c r="I161" s="5">
        <f t="shared" si="74"/>
        <v>615</v>
      </c>
      <c r="J161" s="5" t="str">
        <f t="shared" si="75"/>
        <v xml:space="preserve"> </v>
      </c>
      <c r="K161" s="5" t="str">
        <f t="shared" si="94"/>
        <v xml:space="preserve"> </v>
      </c>
      <c r="L161" s="5" t="str">
        <f t="shared" si="76"/>
        <v xml:space="preserve"> </v>
      </c>
      <c r="M161" t="str">
        <f t="shared" si="77"/>
        <v>F1</v>
      </c>
      <c r="N161" t="str">
        <f t="shared" si="78"/>
        <v xml:space="preserve"> </v>
      </c>
      <c r="O161" t="str">
        <f t="shared" si="79"/>
        <v xml:space="preserve"> </v>
      </c>
      <c r="P161" t="str">
        <f t="shared" si="80"/>
        <v xml:space="preserve"> </v>
      </c>
      <c r="Q161" t="str">
        <f t="shared" si="81"/>
        <v xml:space="preserve"> </v>
      </c>
      <c r="R161" t="str">
        <f t="shared" si="82"/>
        <v xml:space="preserve"> </v>
      </c>
      <c r="S161">
        <v>152</v>
      </c>
      <c r="T161">
        <f t="shared" si="83"/>
        <v>0.5</v>
      </c>
      <c r="U161" s="2">
        <f t="shared" si="107"/>
        <v>58.761333895634849</v>
      </c>
      <c r="V161" s="2">
        <f t="shared" si="84"/>
        <v>5</v>
      </c>
      <c r="W161" s="2">
        <f t="shared" si="95"/>
        <v>0.5</v>
      </c>
      <c r="X161" s="5" t="str">
        <f t="shared" si="85"/>
        <v xml:space="preserve"> </v>
      </c>
      <c r="Y161" s="5" t="str">
        <f t="shared" si="86"/>
        <v xml:space="preserve"> </v>
      </c>
      <c r="Z161" s="5" t="str">
        <f t="shared" si="87"/>
        <v xml:space="preserve"> </v>
      </c>
      <c r="AA161" s="5" t="str">
        <f t="shared" si="88"/>
        <v xml:space="preserve"> </v>
      </c>
      <c r="AB161" s="5">
        <f t="shared" si="89"/>
        <v>13</v>
      </c>
      <c r="AC161">
        <v>152</v>
      </c>
      <c r="AD161" s="5">
        <f t="shared" si="90"/>
        <v>13</v>
      </c>
      <c r="AE161" s="4">
        <f t="shared" si="96"/>
        <v>5</v>
      </c>
      <c r="AF161" s="4">
        <f t="shared" si="97"/>
        <v>1.2515843223617085</v>
      </c>
      <c r="AG161" s="4">
        <f t="shared" si="105"/>
        <v>1.0594329874538713</v>
      </c>
      <c r="AH161" s="4">
        <f t="shared" si="98"/>
        <v>5</v>
      </c>
      <c r="AI161" s="4">
        <f t="shared" si="99"/>
        <v>5</v>
      </c>
      <c r="AJ161" s="7">
        <f t="shared" si="100"/>
        <v>5</v>
      </c>
      <c r="AK161" s="10">
        <f t="shared" si="91"/>
        <v>300</v>
      </c>
      <c r="AL161" s="10">
        <f t="shared" si="92"/>
        <v>1476</v>
      </c>
      <c r="AM161" s="10">
        <f t="shared" si="101"/>
        <v>500</v>
      </c>
      <c r="AN161" s="6">
        <f t="shared" si="102"/>
        <v>500</v>
      </c>
      <c r="AO161" s="1">
        <f t="shared" si="103"/>
        <v>-50</v>
      </c>
    </row>
    <row r="162" spans="2:41" x14ac:dyDescent="0.2">
      <c r="B162" s="8">
        <f t="shared" si="104"/>
        <v>43312</v>
      </c>
      <c r="C162">
        <v>153</v>
      </c>
      <c r="D162" s="4">
        <v>5</v>
      </c>
      <c r="E162" s="5">
        <f t="shared" si="106"/>
        <v>5</v>
      </c>
      <c r="F162">
        <v>0</v>
      </c>
      <c r="G162" s="5">
        <f t="shared" si="93"/>
        <v>765</v>
      </c>
      <c r="H162">
        <v>153</v>
      </c>
      <c r="I162" s="5">
        <f t="shared" si="74"/>
        <v>620</v>
      </c>
      <c r="J162" s="5" t="str">
        <f t="shared" si="75"/>
        <v xml:space="preserve"> </v>
      </c>
      <c r="K162" s="5" t="str">
        <f t="shared" si="94"/>
        <v xml:space="preserve"> </v>
      </c>
      <c r="L162" s="5" t="str">
        <f t="shared" si="76"/>
        <v xml:space="preserve"> </v>
      </c>
      <c r="M162" t="str">
        <f t="shared" si="77"/>
        <v>F1</v>
      </c>
      <c r="N162" t="str">
        <f t="shared" si="78"/>
        <v xml:space="preserve"> </v>
      </c>
      <c r="O162" t="str">
        <f t="shared" si="79"/>
        <v xml:space="preserve"> </v>
      </c>
      <c r="P162" t="str">
        <f t="shared" si="80"/>
        <v xml:space="preserve"> </v>
      </c>
      <c r="Q162" t="str">
        <f t="shared" si="81"/>
        <v xml:space="preserve"> </v>
      </c>
      <c r="R162" t="str">
        <f t="shared" si="82"/>
        <v xml:space="preserve"> </v>
      </c>
      <c r="S162">
        <v>153</v>
      </c>
      <c r="T162">
        <f t="shared" si="83"/>
        <v>0.5</v>
      </c>
      <c r="U162" s="2">
        <f t="shared" si="107"/>
        <v>61.133119906991126</v>
      </c>
      <c r="V162" s="2">
        <f t="shared" si="84"/>
        <v>5</v>
      </c>
      <c r="W162" s="2">
        <f t="shared" si="95"/>
        <v>0.5</v>
      </c>
      <c r="X162" s="5" t="str">
        <f t="shared" si="85"/>
        <v xml:space="preserve"> </v>
      </c>
      <c r="Y162" s="5" t="str">
        <f t="shared" si="86"/>
        <v xml:space="preserve"> </v>
      </c>
      <c r="Z162" s="5" t="str">
        <f t="shared" si="87"/>
        <v xml:space="preserve"> </v>
      </c>
      <c r="AA162" s="5" t="str">
        <f t="shared" si="88"/>
        <v xml:space="preserve"> </v>
      </c>
      <c r="AB162" s="5">
        <f t="shared" si="89"/>
        <v>13</v>
      </c>
      <c r="AC162">
        <v>153</v>
      </c>
      <c r="AD162" s="5">
        <f t="shared" si="90"/>
        <v>13</v>
      </c>
      <c r="AE162" s="4">
        <f t="shared" si="96"/>
        <v>5</v>
      </c>
      <c r="AF162" s="4">
        <f t="shared" si="97"/>
        <v>1.300125220654166</v>
      </c>
      <c r="AG162" s="4">
        <f t="shared" si="105"/>
        <v>1.1002114688847402</v>
      </c>
      <c r="AH162" s="4">
        <f t="shared" si="98"/>
        <v>5</v>
      </c>
      <c r="AI162" s="4">
        <f t="shared" si="99"/>
        <v>5</v>
      </c>
      <c r="AJ162" s="7">
        <f t="shared" si="100"/>
        <v>5</v>
      </c>
      <c r="AK162" s="10">
        <f t="shared" si="91"/>
        <v>300</v>
      </c>
      <c r="AL162" s="10">
        <f t="shared" si="92"/>
        <v>1488</v>
      </c>
      <c r="AM162" s="10">
        <f t="shared" si="101"/>
        <v>500</v>
      </c>
      <c r="AN162" s="6">
        <f t="shared" si="102"/>
        <v>500</v>
      </c>
      <c r="AO162" s="1">
        <f t="shared" si="103"/>
        <v>-50</v>
      </c>
    </row>
    <row r="163" spans="2:41" x14ac:dyDescent="0.2">
      <c r="B163" s="8">
        <f t="shared" si="104"/>
        <v>43313</v>
      </c>
      <c r="C163">
        <v>154</v>
      </c>
      <c r="D163" s="4">
        <v>5</v>
      </c>
      <c r="E163" s="5">
        <f t="shared" si="106"/>
        <v>5</v>
      </c>
      <c r="F163">
        <v>0</v>
      </c>
      <c r="G163" s="5">
        <f t="shared" si="93"/>
        <v>770</v>
      </c>
      <c r="H163">
        <v>154</v>
      </c>
      <c r="I163" s="5">
        <f t="shared" si="74"/>
        <v>625</v>
      </c>
      <c r="J163" s="5" t="str">
        <f t="shared" si="75"/>
        <v xml:space="preserve"> </v>
      </c>
      <c r="K163" s="5" t="str">
        <f t="shared" si="94"/>
        <v xml:space="preserve"> </v>
      </c>
      <c r="L163" s="5" t="str">
        <f t="shared" si="76"/>
        <v xml:space="preserve"> </v>
      </c>
      <c r="M163" t="str">
        <f t="shared" si="77"/>
        <v>F1</v>
      </c>
      <c r="N163" t="str">
        <f t="shared" si="78"/>
        <v xml:space="preserve"> </v>
      </c>
      <c r="O163" t="str">
        <f t="shared" si="79"/>
        <v xml:space="preserve"> </v>
      </c>
      <c r="P163" t="str">
        <f t="shared" si="80"/>
        <v xml:space="preserve"> </v>
      </c>
      <c r="Q163" t="str">
        <f t="shared" si="81"/>
        <v xml:space="preserve"> </v>
      </c>
      <c r="R163" t="str">
        <f t="shared" si="82"/>
        <v xml:space="preserve"> </v>
      </c>
      <c r="S163">
        <v>154</v>
      </c>
      <c r="T163">
        <f t="shared" si="83"/>
        <v>0.5</v>
      </c>
      <c r="U163" s="2">
        <f t="shared" si="107"/>
        <v>63.600719937726822</v>
      </c>
      <c r="V163" s="2">
        <f t="shared" si="84"/>
        <v>5</v>
      </c>
      <c r="W163" s="2">
        <f t="shared" si="95"/>
        <v>0.5</v>
      </c>
      <c r="X163" s="5" t="str">
        <f t="shared" si="85"/>
        <v xml:space="preserve"> </v>
      </c>
      <c r="Y163" s="5" t="str">
        <f t="shared" si="86"/>
        <v xml:space="preserve"> </v>
      </c>
      <c r="Z163" s="5" t="str">
        <f t="shared" si="87"/>
        <v xml:space="preserve"> </v>
      </c>
      <c r="AA163" s="5" t="str">
        <f t="shared" si="88"/>
        <v xml:space="preserve"> </v>
      </c>
      <c r="AB163" s="5">
        <f t="shared" si="89"/>
        <v>13</v>
      </c>
      <c r="AC163">
        <v>154</v>
      </c>
      <c r="AD163" s="5">
        <f t="shared" si="90"/>
        <v>13</v>
      </c>
      <c r="AE163" s="4">
        <f t="shared" si="96"/>
        <v>5</v>
      </c>
      <c r="AF163" s="4">
        <f t="shared" si="97"/>
        <v>1.3506270456691092</v>
      </c>
      <c r="AG163" s="4">
        <f t="shared" si="105"/>
        <v>1.1426372954771755</v>
      </c>
      <c r="AH163" s="4">
        <f t="shared" si="98"/>
        <v>5</v>
      </c>
      <c r="AI163" s="4">
        <f t="shared" si="99"/>
        <v>5</v>
      </c>
      <c r="AJ163" s="7">
        <f t="shared" si="100"/>
        <v>5</v>
      </c>
      <c r="AK163" s="10">
        <f t="shared" si="91"/>
        <v>300</v>
      </c>
      <c r="AL163" s="10">
        <f t="shared" si="92"/>
        <v>1500</v>
      </c>
      <c r="AM163" s="10">
        <f t="shared" si="101"/>
        <v>500</v>
      </c>
      <c r="AN163" s="6">
        <f t="shared" si="102"/>
        <v>500</v>
      </c>
      <c r="AO163" s="1">
        <f t="shared" si="103"/>
        <v>-50</v>
      </c>
    </row>
    <row r="164" spans="2:41" x14ac:dyDescent="0.2">
      <c r="B164" s="8">
        <f t="shared" si="104"/>
        <v>43314</v>
      </c>
      <c r="C164">
        <v>155</v>
      </c>
      <c r="D164" s="4">
        <v>5</v>
      </c>
      <c r="E164" s="5">
        <f t="shared" si="106"/>
        <v>5</v>
      </c>
      <c r="F164">
        <v>0</v>
      </c>
      <c r="G164" s="5">
        <f t="shared" si="93"/>
        <v>775</v>
      </c>
      <c r="H164">
        <v>155</v>
      </c>
      <c r="I164" s="5">
        <f t="shared" si="74"/>
        <v>630</v>
      </c>
      <c r="J164" s="5" t="str">
        <f t="shared" si="75"/>
        <v xml:space="preserve"> </v>
      </c>
      <c r="K164" s="5" t="str">
        <f t="shared" si="94"/>
        <v xml:space="preserve"> </v>
      </c>
      <c r="L164" s="5" t="str">
        <f t="shared" si="76"/>
        <v xml:space="preserve"> </v>
      </c>
      <c r="M164" t="str">
        <f t="shared" si="77"/>
        <v>F1</v>
      </c>
      <c r="N164" t="str">
        <f t="shared" si="78"/>
        <v xml:space="preserve"> </v>
      </c>
      <c r="O164" t="str">
        <f t="shared" si="79"/>
        <v xml:space="preserve"> </v>
      </c>
      <c r="P164" t="str">
        <f t="shared" si="80"/>
        <v xml:space="preserve"> </v>
      </c>
      <c r="Q164" t="str">
        <f t="shared" si="81"/>
        <v xml:space="preserve"> </v>
      </c>
      <c r="R164" t="str">
        <f t="shared" si="82"/>
        <v xml:space="preserve"> </v>
      </c>
      <c r="S164">
        <v>155</v>
      </c>
      <c r="T164">
        <f t="shared" si="83"/>
        <v>0.5</v>
      </c>
      <c r="U164" s="2">
        <f t="shared" si="107"/>
        <v>66.168004626367264</v>
      </c>
      <c r="V164" s="2">
        <f t="shared" si="84"/>
        <v>5</v>
      </c>
      <c r="W164" s="2">
        <f t="shared" si="95"/>
        <v>0.5</v>
      </c>
      <c r="X164" s="5" t="str">
        <f t="shared" si="85"/>
        <v xml:space="preserve"> </v>
      </c>
      <c r="Y164" s="5" t="str">
        <f t="shared" si="86"/>
        <v xml:space="preserve"> </v>
      </c>
      <c r="Z164" s="5" t="str">
        <f t="shared" si="87"/>
        <v xml:space="preserve"> </v>
      </c>
      <c r="AA164" s="5" t="str">
        <f t="shared" si="88"/>
        <v xml:space="preserve"> </v>
      </c>
      <c r="AB164" s="5">
        <f t="shared" si="89"/>
        <v>13</v>
      </c>
      <c r="AC164">
        <v>155</v>
      </c>
      <c r="AD164" s="5">
        <f t="shared" si="90"/>
        <v>13</v>
      </c>
      <c r="AE164" s="4">
        <f t="shared" si="96"/>
        <v>5</v>
      </c>
      <c r="AF164" s="4">
        <f t="shared" si="97"/>
        <v>1.4031690137734829</v>
      </c>
      <c r="AG164" s="4">
        <f t="shared" si="105"/>
        <v>1.1867770157142525</v>
      </c>
      <c r="AH164" s="4">
        <f t="shared" si="98"/>
        <v>5</v>
      </c>
      <c r="AI164" s="4">
        <f t="shared" si="99"/>
        <v>5</v>
      </c>
      <c r="AJ164" s="7">
        <f t="shared" si="100"/>
        <v>5</v>
      </c>
      <c r="AK164" s="10">
        <f t="shared" si="91"/>
        <v>300</v>
      </c>
      <c r="AL164" s="10">
        <f t="shared" si="92"/>
        <v>1512</v>
      </c>
      <c r="AM164" s="10">
        <f t="shared" si="101"/>
        <v>500</v>
      </c>
      <c r="AN164" s="6">
        <f t="shared" si="102"/>
        <v>500</v>
      </c>
      <c r="AO164" s="1">
        <f t="shared" si="103"/>
        <v>-50</v>
      </c>
    </row>
    <row r="165" spans="2:41" x14ac:dyDescent="0.2">
      <c r="B165" s="8">
        <f t="shared" si="104"/>
        <v>43315</v>
      </c>
      <c r="C165">
        <v>156</v>
      </c>
      <c r="D165" s="4">
        <v>5</v>
      </c>
      <c r="E165" s="5">
        <f t="shared" si="106"/>
        <v>5</v>
      </c>
      <c r="F165">
        <v>0</v>
      </c>
      <c r="G165" s="5">
        <f t="shared" si="93"/>
        <v>780</v>
      </c>
      <c r="H165">
        <v>156</v>
      </c>
      <c r="I165" s="5">
        <f t="shared" si="74"/>
        <v>635</v>
      </c>
      <c r="J165" s="5" t="str">
        <f t="shared" si="75"/>
        <v xml:space="preserve"> </v>
      </c>
      <c r="K165" s="5" t="str">
        <f t="shared" si="94"/>
        <v xml:space="preserve"> </v>
      </c>
      <c r="L165" s="5" t="str">
        <f t="shared" si="76"/>
        <v xml:space="preserve"> </v>
      </c>
      <c r="M165" t="str">
        <f t="shared" si="77"/>
        <v>F1</v>
      </c>
      <c r="N165" t="str">
        <f t="shared" si="78"/>
        <v xml:space="preserve"> </v>
      </c>
      <c r="O165" t="str">
        <f t="shared" si="79"/>
        <v xml:space="preserve"> </v>
      </c>
      <c r="P165" t="str">
        <f t="shared" si="80"/>
        <v xml:space="preserve"> </v>
      </c>
      <c r="Q165" t="str">
        <f t="shared" si="81"/>
        <v xml:space="preserve"> </v>
      </c>
      <c r="R165" t="str">
        <f t="shared" si="82"/>
        <v xml:space="preserve"> </v>
      </c>
      <c r="S165">
        <v>156</v>
      </c>
      <c r="T165">
        <f t="shared" si="83"/>
        <v>0.5</v>
      </c>
      <c r="U165" s="2">
        <f t="shared" si="107"/>
        <v>68.839000975221637</v>
      </c>
      <c r="V165" s="2">
        <f t="shared" si="84"/>
        <v>5</v>
      </c>
      <c r="W165" s="2">
        <f t="shared" si="95"/>
        <v>0.5</v>
      </c>
      <c r="X165" s="5" t="str">
        <f t="shared" si="85"/>
        <v xml:space="preserve"> </v>
      </c>
      <c r="Y165" s="5" t="str">
        <f t="shared" si="86"/>
        <v xml:space="preserve"> </v>
      </c>
      <c r="Z165" s="5" t="str">
        <f t="shared" si="87"/>
        <v xml:space="preserve"> </v>
      </c>
      <c r="AA165" s="5" t="str">
        <f t="shared" si="88"/>
        <v xml:space="preserve"> </v>
      </c>
      <c r="AB165" s="5">
        <f t="shared" si="89"/>
        <v>13</v>
      </c>
      <c r="AC165">
        <v>156</v>
      </c>
      <c r="AD165" s="5">
        <f t="shared" si="90"/>
        <v>13</v>
      </c>
      <c r="AE165" s="4">
        <f t="shared" si="96"/>
        <v>5</v>
      </c>
      <c r="AF165" s="4">
        <f t="shared" si="97"/>
        <v>1.4578335414705335</v>
      </c>
      <c r="AG165" s="4">
        <f t="shared" si="105"/>
        <v>1.232699866465611</v>
      </c>
      <c r="AH165" s="4">
        <f t="shared" si="98"/>
        <v>5</v>
      </c>
      <c r="AI165" s="4">
        <f t="shared" si="99"/>
        <v>5</v>
      </c>
      <c r="AJ165" s="7">
        <f t="shared" si="100"/>
        <v>5</v>
      </c>
      <c r="AK165" s="10">
        <f t="shared" si="91"/>
        <v>300</v>
      </c>
      <c r="AL165" s="10">
        <f t="shared" si="92"/>
        <v>1524</v>
      </c>
      <c r="AM165" s="10">
        <f t="shared" si="101"/>
        <v>500</v>
      </c>
      <c r="AN165" s="6">
        <f t="shared" si="102"/>
        <v>500</v>
      </c>
      <c r="AO165" s="1">
        <f t="shared" si="103"/>
        <v>-50</v>
      </c>
    </row>
    <row r="166" spans="2:41" x14ac:dyDescent="0.2">
      <c r="B166" s="8">
        <f t="shared" si="104"/>
        <v>43316</v>
      </c>
      <c r="C166">
        <v>157</v>
      </c>
      <c r="D166" s="4">
        <v>5</v>
      </c>
      <c r="E166" s="5">
        <f t="shared" si="106"/>
        <v>5</v>
      </c>
      <c r="F166">
        <v>0</v>
      </c>
      <c r="G166" s="5">
        <f t="shared" si="93"/>
        <v>785</v>
      </c>
      <c r="H166">
        <v>157</v>
      </c>
      <c r="I166" s="5">
        <f t="shared" si="74"/>
        <v>640</v>
      </c>
      <c r="J166" s="5" t="str">
        <f t="shared" si="75"/>
        <v xml:space="preserve"> </v>
      </c>
      <c r="K166" s="5" t="str">
        <f t="shared" si="94"/>
        <v xml:space="preserve"> </v>
      </c>
      <c r="L166" s="5" t="str">
        <f t="shared" si="76"/>
        <v xml:space="preserve"> </v>
      </c>
      <c r="M166" t="str">
        <f t="shared" si="77"/>
        <v>F1</v>
      </c>
      <c r="N166" t="str">
        <f t="shared" si="78"/>
        <v xml:space="preserve"> </v>
      </c>
      <c r="O166" t="str">
        <f t="shared" si="79"/>
        <v xml:space="preserve"> </v>
      </c>
      <c r="P166" t="str">
        <f t="shared" si="80"/>
        <v xml:space="preserve"> </v>
      </c>
      <c r="Q166" t="str">
        <f t="shared" si="81"/>
        <v xml:space="preserve"> </v>
      </c>
      <c r="R166" t="str">
        <f t="shared" si="82"/>
        <v xml:space="preserve"> </v>
      </c>
      <c r="S166">
        <v>157</v>
      </c>
      <c r="T166">
        <f t="shared" si="83"/>
        <v>0.5</v>
      </c>
      <c r="U166" s="2">
        <f t="shared" si="107"/>
        <v>71.617898667074797</v>
      </c>
      <c r="V166" s="2">
        <f t="shared" si="84"/>
        <v>5</v>
      </c>
      <c r="W166" s="2">
        <f t="shared" si="95"/>
        <v>0.5</v>
      </c>
      <c r="X166" s="5" t="str">
        <f t="shared" si="85"/>
        <v xml:space="preserve"> </v>
      </c>
      <c r="Y166" s="5" t="str">
        <f t="shared" si="86"/>
        <v xml:space="preserve"> </v>
      </c>
      <c r="Z166" s="5" t="str">
        <f t="shared" si="87"/>
        <v xml:space="preserve"> </v>
      </c>
      <c r="AA166" s="5" t="str">
        <f t="shared" si="88"/>
        <v xml:space="preserve"> </v>
      </c>
      <c r="AB166" s="5">
        <f t="shared" si="89"/>
        <v>13</v>
      </c>
      <c r="AC166">
        <v>157</v>
      </c>
      <c r="AD166" s="5">
        <f t="shared" si="90"/>
        <v>13</v>
      </c>
      <c r="AE166" s="4">
        <f t="shared" si="96"/>
        <v>5</v>
      </c>
      <c r="AF166" s="4">
        <f t="shared" si="97"/>
        <v>1.5147063746770408</v>
      </c>
      <c r="AG166" s="4">
        <f t="shared" si="105"/>
        <v>1.2804778815913185</v>
      </c>
      <c r="AH166" s="4">
        <f t="shared" si="98"/>
        <v>5</v>
      </c>
      <c r="AI166" s="4">
        <f t="shared" si="99"/>
        <v>5</v>
      </c>
      <c r="AJ166" s="7">
        <f t="shared" si="100"/>
        <v>5</v>
      </c>
      <c r="AK166" s="10">
        <f t="shared" si="91"/>
        <v>300</v>
      </c>
      <c r="AL166" s="10">
        <f t="shared" si="92"/>
        <v>1536</v>
      </c>
      <c r="AM166" s="10">
        <f t="shared" si="101"/>
        <v>500</v>
      </c>
      <c r="AN166" s="6">
        <f t="shared" si="102"/>
        <v>500</v>
      </c>
      <c r="AO166" s="1">
        <f t="shared" si="103"/>
        <v>-50</v>
      </c>
    </row>
    <row r="167" spans="2:41" x14ac:dyDescent="0.2">
      <c r="B167" s="8">
        <f t="shared" si="104"/>
        <v>43317</v>
      </c>
      <c r="C167">
        <v>158</v>
      </c>
      <c r="D167" s="4">
        <v>5</v>
      </c>
      <c r="E167" s="5">
        <f t="shared" si="106"/>
        <v>5</v>
      </c>
      <c r="F167">
        <v>0</v>
      </c>
      <c r="G167" s="5">
        <f t="shared" si="93"/>
        <v>790</v>
      </c>
      <c r="H167">
        <v>158</v>
      </c>
      <c r="I167" s="5">
        <f t="shared" si="74"/>
        <v>645</v>
      </c>
      <c r="J167" s="5" t="str">
        <f t="shared" si="75"/>
        <v xml:space="preserve"> </v>
      </c>
      <c r="K167" s="5" t="str">
        <f t="shared" si="94"/>
        <v xml:space="preserve"> </v>
      </c>
      <c r="L167" s="5" t="str">
        <f t="shared" si="76"/>
        <v xml:space="preserve"> </v>
      </c>
      <c r="M167" t="str">
        <f t="shared" si="77"/>
        <v>F1</v>
      </c>
      <c r="N167" t="str">
        <f t="shared" si="78"/>
        <v xml:space="preserve"> </v>
      </c>
      <c r="O167" t="str">
        <f t="shared" si="79"/>
        <v xml:space="preserve"> </v>
      </c>
      <c r="P167" t="str">
        <f t="shared" si="80"/>
        <v xml:space="preserve"> </v>
      </c>
      <c r="Q167" t="str">
        <f t="shared" si="81"/>
        <v xml:space="preserve"> </v>
      </c>
      <c r="R167" t="str">
        <f t="shared" si="82"/>
        <v xml:space="preserve"> </v>
      </c>
      <c r="S167">
        <v>158</v>
      </c>
      <c r="T167">
        <f t="shared" si="83"/>
        <v>0.5</v>
      </c>
      <c r="U167" s="2">
        <f t="shared" si="107"/>
        <v>74.509056637058507</v>
      </c>
      <c r="V167" s="2">
        <f t="shared" si="84"/>
        <v>5</v>
      </c>
      <c r="W167" s="2">
        <f t="shared" si="95"/>
        <v>0.5</v>
      </c>
      <c r="X167" s="5" t="str">
        <f t="shared" si="85"/>
        <v xml:space="preserve"> </v>
      </c>
      <c r="Y167" s="5" t="str">
        <f t="shared" si="86"/>
        <v xml:space="preserve"> </v>
      </c>
      <c r="Z167" s="5" t="str">
        <f t="shared" si="87"/>
        <v xml:space="preserve"> </v>
      </c>
      <c r="AA167" s="5" t="str">
        <f t="shared" si="88"/>
        <v xml:space="preserve"> </v>
      </c>
      <c r="AB167" s="5">
        <f t="shared" si="89"/>
        <v>13</v>
      </c>
      <c r="AC167">
        <v>158</v>
      </c>
      <c r="AD167" s="5">
        <f t="shared" si="90"/>
        <v>13</v>
      </c>
      <c r="AE167" s="4">
        <f t="shared" si="96"/>
        <v>5</v>
      </c>
      <c r="AF167" s="4">
        <f t="shared" si="97"/>
        <v>1.5738767232230086</v>
      </c>
      <c r="AG167" s="4">
        <f t="shared" si="105"/>
        <v>1.3301860049330467</v>
      </c>
      <c r="AH167" s="4">
        <f t="shared" si="98"/>
        <v>5</v>
      </c>
      <c r="AI167" s="4">
        <f t="shared" si="99"/>
        <v>5</v>
      </c>
      <c r="AJ167" s="7">
        <f t="shared" si="100"/>
        <v>5</v>
      </c>
      <c r="AK167" s="10">
        <f t="shared" si="91"/>
        <v>300</v>
      </c>
      <c r="AL167" s="10">
        <f t="shared" si="92"/>
        <v>1548</v>
      </c>
      <c r="AM167" s="10">
        <f t="shared" si="101"/>
        <v>500</v>
      </c>
      <c r="AN167" s="6">
        <f t="shared" si="102"/>
        <v>500</v>
      </c>
      <c r="AO167" s="1">
        <f t="shared" si="103"/>
        <v>-50</v>
      </c>
    </row>
    <row r="168" spans="2:41" x14ac:dyDescent="0.2">
      <c r="B168" s="8">
        <f t="shared" si="104"/>
        <v>43318</v>
      </c>
      <c r="C168">
        <v>159</v>
      </c>
      <c r="D168" s="4">
        <v>5</v>
      </c>
      <c r="E168" s="5">
        <f t="shared" si="106"/>
        <v>5</v>
      </c>
      <c r="F168">
        <v>0</v>
      </c>
      <c r="G168" s="5">
        <f t="shared" si="93"/>
        <v>795</v>
      </c>
      <c r="H168">
        <v>159</v>
      </c>
      <c r="I168" s="5">
        <f t="shared" si="74"/>
        <v>650</v>
      </c>
      <c r="J168" s="5" t="str">
        <f t="shared" si="75"/>
        <v xml:space="preserve"> </v>
      </c>
      <c r="K168" s="5" t="str">
        <f t="shared" si="94"/>
        <v xml:space="preserve"> </v>
      </c>
      <c r="L168" s="5" t="str">
        <f t="shared" si="76"/>
        <v xml:space="preserve"> </v>
      </c>
      <c r="M168" t="str">
        <f t="shared" si="77"/>
        <v>F1</v>
      </c>
      <c r="N168" t="str">
        <f t="shared" si="78"/>
        <v xml:space="preserve"> </v>
      </c>
      <c r="O168" t="str">
        <f t="shared" si="79"/>
        <v xml:space="preserve"> </v>
      </c>
      <c r="P168" t="str">
        <f t="shared" si="80"/>
        <v xml:space="preserve"> </v>
      </c>
      <c r="Q168" t="str">
        <f t="shared" si="81"/>
        <v xml:space="preserve"> </v>
      </c>
      <c r="R168" t="str">
        <f t="shared" si="82"/>
        <v xml:space="preserve"> </v>
      </c>
      <c r="S168">
        <v>159</v>
      </c>
      <c r="T168">
        <f t="shared" si="83"/>
        <v>0.5</v>
      </c>
      <c r="U168" s="2">
        <f t="shared" si="107"/>
        <v>77.517009910007232</v>
      </c>
      <c r="V168" s="2">
        <f t="shared" si="84"/>
        <v>5</v>
      </c>
      <c r="W168" s="2">
        <f t="shared" si="95"/>
        <v>0.5</v>
      </c>
      <c r="X168" s="5" t="str">
        <f t="shared" si="85"/>
        <v xml:space="preserve"> </v>
      </c>
      <c r="Y168" s="5" t="str">
        <f t="shared" si="86"/>
        <v xml:space="preserve"> </v>
      </c>
      <c r="Z168" s="5" t="str">
        <f t="shared" si="87"/>
        <v xml:space="preserve"> </v>
      </c>
      <c r="AA168" s="5" t="str">
        <f t="shared" si="88"/>
        <v xml:space="preserve"> </v>
      </c>
      <c r="AB168" s="5">
        <f t="shared" si="89"/>
        <v>13</v>
      </c>
      <c r="AC168">
        <v>159</v>
      </c>
      <c r="AD168" s="5">
        <f t="shared" si="90"/>
        <v>13</v>
      </c>
      <c r="AE168" s="4">
        <f t="shared" si="96"/>
        <v>5</v>
      </c>
      <c r="AF168" s="4">
        <f t="shared" si="97"/>
        <v>1.6354374007847989</v>
      </c>
      <c r="AG168" s="4">
        <f t="shared" si="105"/>
        <v>1.3819022078698031</v>
      </c>
      <c r="AH168" s="4">
        <f t="shared" si="98"/>
        <v>5</v>
      </c>
      <c r="AI168" s="4">
        <f t="shared" si="99"/>
        <v>5</v>
      </c>
      <c r="AJ168" s="7">
        <f t="shared" si="100"/>
        <v>5</v>
      </c>
      <c r="AK168" s="10">
        <f t="shared" si="91"/>
        <v>300</v>
      </c>
      <c r="AL168" s="10">
        <f t="shared" si="92"/>
        <v>1560</v>
      </c>
      <c r="AM168" s="10">
        <f t="shared" si="101"/>
        <v>500</v>
      </c>
      <c r="AN168" s="6">
        <f t="shared" si="102"/>
        <v>500</v>
      </c>
      <c r="AO168" s="1">
        <f t="shared" si="103"/>
        <v>-50</v>
      </c>
    </row>
    <row r="169" spans="2:41" x14ac:dyDescent="0.2">
      <c r="B169" s="8">
        <f t="shared" si="104"/>
        <v>43319</v>
      </c>
      <c r="C169">
        <v>160</v>
      </c>
      <c r="D169" s="4">
        <v>5</v>
      </c>
      <c r="E169" s="5">
        <f t="shared" si="106"/>
        <v>5</v>
      </c>
      <c r="F169">
        <v>0</v>
      </c>
      <c r="G169" s="5">
        <f t="shared" si="93"/>
        <v>800</v>
      </c>
      <c r="H169">
        <v>160</v>
      </c>
      <c r="I169" s="5">
        <f t="shared" si="74"/>
        <v>655</v>
      </c>
      <c r="J169" s="5" t="str">
        <f t="shared" si="75"/>
        <v xml:space="preserve"> </v>
      </c>
      <c r="K169" s="5" t="str">
        <f t="shared" si="94"/>
        <v xml:space="preserve"> </v>
      </c>
      <c r="L169" s="5" t="str">
        <f t="shared" si="76"/>
        <v xml:space="preserve"> </v>
      </c>
      <c r="M169" t="str">
        <f t="shared" si="77"/>
        <v>F1</v>
      </c>
      <c r="N169" t="str">
        <f t="shared" si="78"/>
        <v xml:space="preserve"> </v>
      </c>
      <c r="O169" t="str">
        <f t="shared" si="79"/>
        <v xml:space="preserve"> </v>
      </c>
      <c r="P169" t="str">
        <f t="shared" si="80"/>
        <v xml:space="preserve"> </v>
      </c>
      <c r="Q169" t="str">
        <f t="shared" si="81"/>
        <v xml:space="preserve"> </v>
      </c>
      <c r="R169" t="str">
        <f t="shared" si="82"/>
        <v xml:space="preserve"> </v>
      </c>
      <c r="S169">
        <v>160</v>
      </c>
      <c r="T169">
        <f t="shared" si="83"/>
        <v>0.5</v>
      </c>
      <c r="U169" s="2">
        <f t="shared" si="107"/>
        <v>80.646476714027671</v>
      </c>
      <c r="V169" s="2">
        <f t="shared" si="84"/>
        <v>5</v>
      </c>
      <c r="W169" s="2">
        <f t="shared" si="95"/>
        <v>0.5</v>
      </c>
      <c r="X169" s="5" t="str">
        <f t="shared" si="85"/>
        <v xml:space="preserve"> </v>
      </c>
      <c r="Y169" s="5" t="str">
        <f t="shared" si="86"/>
        <v xml:space="preserve"> </v>
      </c>
      <c r="Z169" s="5" t="str">
        <f t="shared" si="87"/>
        <v xml:space="preserve"> </v>
      </c>
      <c r="AA169" s="5" t="str">
        <f t="shared" si="88"/>
        <v xml:space="preserve"> </v>
      </c>
      <c r="AB169" s="5">
        <f t="shared" si="89"/>
        <v>13</v>
      </c>
      <c r="AC169">
        <v>160</v>
      </c>
      <c r="AD169" s="5">
        <f t="shared" si="90"/>
        <v>13</v>
      </c>
      <c r="AE169" s="4">
        <f t="shared" si="96"/>
        <v>5</v>
      </c>
      <c r="AF169" s="4">
        <f t="shared" si="97"/>
        <v>1.6994849704712038</v>
      </c>
      <c r="AG169" s="4">
        <f t="shared" si="105"/>
        <v>1.4357076116226044</v>
      </c>
      <c r="AH169" s="4">
        <f t="shared" si="98"/>
        <v>5</v>
      </c>
      <c r="AI169" s="4">
        <f t="shared" si="99"/>
        <v>5</v>
      </c>
      <c r="AJ169" s="7">
        <f t="shared" si="100"/>
        <v>5</v>
      </c>
      <c r="AK169" s="10">
        <f t="shared" si="91"/>
        <v>300</v>
      </c>
      <c r="AL169" s="10">
        <f t="shared" si="92"/>
        <v>1572</v>
      </c>
      <c r="AM169" s="10">
        <f t="shared" si="101"/>
        <v>500</v>
      </c>
      <c r="AN169" s="6">
        <f t="shared" si="102"/>
        <v>500</v>
      </c>
      <c r="AO169" s="1">
        <f t="shared" si="103"/>
        <v>-50</v>
      </c>
    </row>
    <row r="170" spans="2:41" x14ac:dyDescent="0.2">
      <c r="B170" s="8">
        <f t="shared" si="104"/>
        <v>43320</v>
      </c>
      <c r="C170">
        <v>161</v>
      </c>
      <c r="D170" s="4">
        <v>5</v>
      </c>
      <c r="E170" s="5">
        <f t="shared" si="106"/>
        <v>5</v>
      </c>
      <c r="F170">
        <v>0</v>
      </c>
      <c r="G170" s="5">
        <f t="shared" si="93"/>
        <v>805</v>
      </c>
      <c r="H170">
        <v>161</v>
      </c>
      <c r="I170" s="5">
        <f t="shared" si="74"/>
        <v>660</v>
      </c>
      <c r="J170" s="5" t="str">
        <f t="shared" si="75"/>
        <v xml:space="preserve"> </v>
      </c>
      <c r="K170" s="5" t="str">
        <f t="shared" si="94"/>
        <v xml:space="preserve"> </v>
      </c>
      <c r="L170" s="5" t="str">
        <f t="shared" si="76"/>
        <v xml:space="preserve"> </v>
      </c>
      <c r="M170" t="str">
        <f t="shared" si="77"/>
        <v>F1</v>
      </c>
      <c r="N170" t="str">
        <f t="shared" si="78"/>
        <v xml:space="preserve"> </v>
      </c>
      <c r="O170" t="str">
        <f t="shared" si="79"/>
        <v xml:space="preserve"> </v>
      </c>
      <c r="P170" t="str">
        <f t="shared" si="80"/>
        <v xml:space="preserve"> </v>
      </c>
      <c r="Q170" t="str">
        <f t="shared" si="81"/>
        <v xml:space="preserve"> </v>
      </c>
      <c r="R170" t="str">
        <f t="shared" si="82"/>
        <v xml:space="preserve"> </v>
      </c>
      <c r="S170">
        <v>161</v>
      </c>
      <c r="T170">
        <f t="shared" ref="T170:T201" si="108">$AR$33</f>
        <v>0.5</v>
      </c>
      <c r="U170" s="2">
        <f t="shared" si="107"/>
        <v>83.90236588143685</v>
      </c>
      <c r="V170" s="2">
        <f t="shared" si="84"/>
        <v>5</v>
      </c>
      <c r="W170" s="2">
        <f t="shared" si="95"/>
        <v>0.5</v>
      </c>
      <c r="X170" s="5" t="str">
        <f t="shared" si="85"/>
        <v xml:space="preserve"> </v>
      </c>
      <c r="Y170" s="5" t="str">
        <f t="shared" si="86"/>
        <v xml:space="preserve"> </v>
      </c>
      <c r="Z170" s="5" t="str">
        <f t="shared" si="87"/>
        <v xml:space="preserve"> </v>
      </c>
      <c r="AA170" s="5" t="str">
        <f t="shared" si="88"/>
        <v xml:space="preserve"> </v>
      </c>
      <c r="AB170" s="5">
        <f t="shared" si="89"/>
        <v>13</v>
      </c>
      <c r="AC170">
        <v>161</v>
      </c>
      <c r="AD170" s="5">
        <f t="shared" si="90"/>
        <v>13</v>
      </c>
      <c r="AE170" s="4">
        <f t="shared" si="96"/>
        <v>5</v>
      </c>
      <c r="AF170" s="4">
        <f t="shared" si="97"/>
        <v>1.7661198962908153</v>
      </c>
      <c r="AG170" s="4">
        <f t="shared" si="105"/>
        <v>1.4916866144999479</v>
      </c>
      <c r="AH170" s="4">
        <f t="shared" si="98"/>
        <v>5</v>
      </c>
      <c r="AI170" s="4">
        <f t="shared" si="99"/>
        <v>5</v>
      </c>
      <c r="AJ170" s="7">
        <f t="shared" si="100"/>
        <v>5</v>
      </c>
      <c r="AK170" s="10">
        <f t="shared" ref="AK170:AK201" si="109">$AR$42</f>
        <v>300</v>
      </c>
      <c r="AL170" s="10">
        <f t="shared" si="92"/>
        <v>1584</v>
      </c>
      <c r="AM170" s="10">
        <f t="shared" si="101"/>
        <v>500</v>
      </c>
      <c r="AN170" s="6">
        <f t="shared" si="102"/>
        <v>500</v>
      </c>
      <c r="AO170" s="1">
        <f t="shared" si="103"/>
        <v>-50</v>
      </c>
    </row>
    <row r="171" spans="2:41" x14ac:dyDescent="0.2">
      <c r="B171" s="8">
        <f t="shared" si="104"/>
        <v>43321</v>
      </c>
      <c r="C171">
        <v>162</v>
      </c>
      <c r="D171" s="4">
        <v>5</v>
      </c>
      <c r="E171" s="5">
        <f t="shared" si="106"/>
        <v>5</v>
      </c>
      <c r="F171">
        <v>0</v>
      </c>
      <c r="G171" s="5">
        <f t="shared" si="93"/>
        <v>810</v>
      </c>
      <c r="H171">
        <v>162</v>
      </c>
      <c r="I171" s="5">
        <f t="shared" si="74"/>
        <v>665</v>
      </c>
      <c r="J171" s="5" t="str">
        <f t="shared" si="75"/>
        <v xml:space="preserve"> </v>
      </c>
      <c r="K171" s="5" t="str">
        <f t="shared" si="94"/>
        <v xml:space="preserve"> </v>
      </c>
      <c r="L171" s="5" t="str">
        <f t="shared" si="76"/>
        <v xml:space="preserve"> </v>
      </c>
      <c r="M171" t="str">
        <f t="shared" si="77"/>
        <v>F1</v>
      </c>
      <c r="N171" t="str">
        <f t="shared" si="78"/>
        <v xml:space="preserve"> </v>
      </c>
      <c r="O171" t="str">
        <f t="shared" si="79"/>
        <v xml:space="preserve"> </v>
      </c>
      <c r="P171" t="str">
        <f t="shared" si="80"/>
        <v xml:space="preserve"> </v>
      </c>
      <c r="Q171" t="str">
        <f t="shared" si="81"/>
        <v xml:space="preserve"> </v>
      </c>
      <c r="R171" t="str">
        <f t="shared" si="82"/>
        <v xml:space="preserve"> </v>
      </c>
      <c r="S171">
        <v>162</v>
      </c>
      <c r="T171">
        <f t="shared" si="108"/>
        <v>0.5</v>
      </c>
      <c r="U171" s="2">
        <f t="shared" si="107"/>
        <v>87.289784548678313</v>
      </c>
      <c r="V171" s="2">
        <f t="shared" si="84"/>
        <v>5</v>
      </c>
      <c r="W171" s="2">
        <f t="shared" ref="W171:W202" si="110">$AR$36</f>
        <v>0.5</v>
      </c>
      <c r="X171" s="5" t="str">
        <f t="shared" si="85"/>
        <v xml:space="preserve"> </v>
      </c>
      <c r="Y171" s="5" t="str">
        <f t="shared" si="86"/>
        <v xml:space="preserve"> </v>
      </c>
      <c r="Z171" s="5" t="str">
        <f t="shared" si="87"/>
        <v xml:space="preserve"> </v>
      </c>
      <c r="AA171" s="5" t="str">
        <f t="shared" si="88"/>
        <v xml:space="preserve"> </v>
      </c>
      <c r="AB171" s="5">
        <f t="shared" si="89"/>
        <v>13</v>
      </c>
      <c r="AC171">
        <v>162</v>
      </c>
      <c r="AD171" s="5">
        <f t="shared" si="90"/>
        <v>13</v>
      </c>
      <c r="AE171" s="4">
        <f t="shared" si="96"/>
        <v>5</v>
      </c>
      <c r="AF171" s="4">
        <f t="shared" si="97"/>
        <v>1.8354467007382849</v>
      </c>
      <c r="AG171" s="4">
        <f t="shared" si="105"/>
        <v>1.549927024283668</v>
      </c>
      <c r="AH171" s="4">
        <f t="shared" si="98"/>
        <v>5</v>
      </c>
      <c r="AI171" s="4">
        <f t="shared" si="99"/>
        <v>5</v>
      </c>
      <c r="AJ171" s="7">
        <f t="shared" si="100"/>
        <v>5</v>
      </c>
      <c r="AK171" s="10">
        <f t="shared" si="109"/>
        <v>300</v>
      </c>
      <c r="AL171" s="10">
        <f t="shared" si="92"/>
        <v>1596</v>
      </c>
      <c r="AM171" s="10">
        <f t="shared" si="101"/>
        <v>500</v>
      </c>
      <c r="AN171" s="6">
        <f t="shared" si="102"/>
        <v>500</v>
      </c>
      <c r="AO171" s="1">
        <f t="shared" si="103"/>
        <v>-50</v>
      </c>
    </row>
    <row r="172" spans="2:41" x14ac:dyDescent="0.2">
      <c r="B172" s="8">
        <f t="shared" si="104"/>
        <v>43322</v>
      </c>
      <c r="C172">
        <v>163</v>
      </c>
      <c r="D172" s="4">
        <v>5</v>
      </c>
      <c r="E172" s="5">
        <f t="shared" si="106"/>
        <v>5</v>
      </c>
      <c r="F172">
        <v>0</v>
      </c>
      <c r="G172" s="5">
        <f t="shared" si="93"/>
        <v>815</v>
      </c>
      <c r="H172">
        <v>163</v>
      </c>
      <c r="I172" s="5">
        <f t="shared" si="74"/>
        <v>670</v>
      </c>
      <c r="J172" s="5" t="str">
        <f t="shared" si="75"/>
        <v xml:space="preserve"> </v>
      </c>
      <c r="K172" s="5" t="str">
        <f t="shared" si="94"/>
        <v xml:space="preserve"> </v>
      </c>
      <c r="L172" s="5" t="str">
        <f t="shared" si="76"/>
        <v xml:space="preserve"> </v>
      </c>
      <c r="M172" t="str">
        <f t="shared" si="77"/>
        <v>F1</v>
      </c>
      <c r="N172" t="str">
        <f t="shared" si="78"/>
        <v xml:space="preserve"> </v>
      </c>
      <c r="O172" t="str">
        <f t="shared" si="79"/>
        <v xml:space="preserve"> </v>
      </c>
      <c r="P172" t="str">
        <f t="shared" si="80"/>
        <v xml:space="preserve"> </v>
      </c>
      <c r="Q172" t="str">
        <f t="shared" si="81"/>
        <v xml:space="preserve"> </v>
      </c>
      <c r="R172" t="str">
        <f t="shared" si="82"/>
        <v xml:space="preserve"> </v>
      </c>
      <c r="S172">
        <v>163</v>
      </c>
      <c r="T172">
        <f t="shared" si="108"/>
        <v>0.5</v>
      </c>
      <c r="U172" s="2">
        <f t="shared" si="107"/>
        <v>90.814046167296965</v>
      </c>
      <c r="V172" s="2">
        <f t="shared" si="84"/>
        <v>5</v>
      </c>
      <c r="W172" s="2">
        <f t="shared" si="110"/>
        <v>0.5</v>
      </c>
      <c r="X172" s="5" t="str">
        <f t="shared" si="85"/>
        <v xml:space="preserve"> </v>
      </c>
      <c r="Y172" s="5" t="str">
        <f t="shared" si="86"/>
        <v xml:space="preserve"> </v>
      </c>
      <c r="Z172" s="5" t="str">
        <f t="shared" si="87"/>
        <v xml:space="preserve"> </v>
      </c>
      <c r="AA172" s="5" t="str">
        <f t="shared" si="88"/>
        <v xml:space="preserve"> </v>
      </c>
      <c r="AB172" s="5">
        <f t="shared" si="89"/>
        <v>13</v>
      </c>
      <c r="AC172">
        <v>163</v>
      </c>
      <c r="AD172" s="5">
        <f t="shared" si="90"/>
        <v>13</v>
      </c>
      <c r="AE172" s="4">
        <f t="shared" si="96"/>
        <v>5</v>
      </c>
      <c r="AF172" s="4">
        <f t="shared" si="97"/>
        <v>1.9075741287466639</v>
      </c>
      <c r="AG172" s="4">
        <f t="shared" si="105"/>
        <v>1.6105201959628377</v>
      </c>
      <c r="AH172" s="4">
        <f t="shared" si="98"/>
        <v>5</v>
      </c>
      <c r="AI172" s="4">
        <f t="shared" si="99"/>
        <v>5</v>
      </c>
      <c r="AJ172" s="7">
        <f t="shared" si="100"/>
        <v>5</v>
      </c>
      <c r="AK172" s="10">
        <f t="shared" si="109"/>
        <v>300</v>
      </c>
      <c r="AL172" s="10">
        <f t="shared" si="92"/>
        <v>1608</v>
      </c>
      <c r="AM172" s="10">
        <f t="shared" si="101"/>
        <v>500</v>
      </c>
      <c r="AN172" s="6">
        <f t="shared" si="102"/>
        <v>500</v>
      </c>
      <c r="AO172" s="1">
        <f t="shared" si="103"/>
        <v>-50</v>
      </c>
    </row>
    <row r="173" spans="2:41" x14ac:dyDescent="0.2">
      <c r="B173" s="8">
        <f t="shared" si="104"/>
        <v>43323</v>
      </c>
      <c r="C173">
        <v>164</v>
      </c>
      <c r="D173" s="4">
        <v>5</v>
      </c>
      <c r="E173" s="5">
        <f t="shared" si="106"/>
        <v>5</v>
      </c>
      <c r="F173">
        <v>0</v>
      </c>
      <c r="G173" s="5">
        <f t="shared" si="93"/>
        <v>820</v>
      </c>
      <c r="H173">
        <v>164</v>
      </c>
      <c r="I173" s="5">
        <f t="shared" si="74"/>
        <v>675</v>
      </c>
      <c r="J173" s="5" t="str">
        <f t="shared" si="75"/>
        <v xml:space="preserve"> </v>
      </c>
      <c r="K173" s="5" t="str">
        <f t="shared" si="94"/>
        <v xml:space="preserve"> </v>
      </c>
      <c r="L173" s="5" t="str">
        <f t="shared" si="76"/>
        <v xml:space="preserve"> </v>
      </c>
      <c r="M173" t="str">
        <f t="shared" si="77"/>
        <v>F1</v>
      </c>
      <c r="N173" t="str">
        <f t="shared" si="78"/>
        <v xml:space="preserve"> </v>
      </c>
      <c r="O173" t="str">
        <f t="shared" si="79"/>
        <v xml:space="preserve"> </v>
      </c>
      <c r="P173" t="str">
        <f t="shared" si="80"/>
        <v xml:space="preserve"> </v>
      </c>
      <c r="Q173" t="str">
        <f t="shared" si="81"/>
        <v xml:space="preserve"> </v>
      </c>
      <c r="R173" t="str">
        <f t="shared" si="82"/>
        <v xml:space="preserve"> </v>
      </c>
      <c r="S173">
        <v>164</v>
      </c>
      <c r="T173">
        <f t="shared" si="108"/>
        <v>0.5</v>
      </c>
      <c r="U173" s="2">
        <f t="shared" si="107"/>
        <v>94.480678838534914</v>
      </c>
      <c r="V173" s="2">
        <f t="shared" si="84"/>
        <v>5</v>
      </c>
      <c r="W173" s="2">
        <f t="shared" si="110"/>
        <v>0.5</v>
      </c>
      <c r="X173" s="5" t="str">
        <f t="shared" si="85"/>
        <v xml:space="preserve"> </v>
      </c>
      <c r="Y173" s="5" t="str">
        <f t="shared" si="86"/>
        <v xml:space="preserve"> </v>
      </c>
      <c r="Z173" s="5" t="str">
        <f t="shared" si="87"/>
        <v xml:space="preserve"> </v>
      </c>
      <c r="AA173" s="5" t="str">
        <f t="shared" si="88"/>
        <v xml:space="preserve"> </v>
      </c>
      <c r="AB173" s="5">
        <f t="shared" si="89"/>
        <v>13</v>
      </c>
      <c r="AC173">
        <v>164</v>
      </c>
      <c r="AD173" s="5">
        <f t="shared" si="90"/>
        <v>13</v>
      </c>
      <c r="AE173" s="4">
        <f t="shared" si="96"/>
        <v>5</v>
      </c>
      <c r="AF173" s="4">
        <f t="shared" si="97"/>
        <v>1.9826153182629911</v>
      </c>
      <c r="AG173" s="4">
        <f t="shared" si="105"/>
        <v>1.6735611750317676</v>
      </c>
      <c r="AH173" s="4">
        <f t="shared" si="98"/>
        <v>5</v>
      </c>
      <c r="AI173" s="4">
        <f t="shared" si="99"/>
        <v>5</v>
      </c>
      <c r="AJ173" s="7">
        <f t="shared" si="100"/>
        <v>5</v>
      </c>
      <c r="AK173" s="10">
        <f t="shared" si="109"/>
        <v>300</v>
      </c>
      <c r="AL173" s="10">
        <f t="shared" si="92"/>
        <v>1620</v>
      </c>
      <c r="AM173" s="10">
        <f t="shared" si="101"/>
        <v>500</v>
      </c>
      <c r="AN173" s="6">
        <f t="shared" si="102"/>
        <v>500</v>
      </c>
      <c r="AO173" s="1">
        <f t="shared" si="103"/>
        <v>-50</v>
      </c>
    </row>
    <row r="174" spans="2:41" x14ac:dyDescent="0.2">
      <c r="B174" s="8">
        <f t="shared" si="104"/>
        <v>43324</v>
      </c>
      <c r="C174">
        <v>165</v>
      </c>
      <c r="D174" s="4">
        <v>5</v>
      </c>
      <c r="E174" s="5">
        <f t="shared" si="106"/>
        <v>5</v>
      </c>
      <c r="F174">
        <v>0</v>
      </c>
      <c r="G174" s="5">
        <f t="shared" si="93"/>
        <v>825</v>
      </c>
      <c r="H174">
        <v>165</v>
      </c>
      <c r="I174" s="5">
        <f t="shared" si="74"/>
        <v>680</v>
      </c>
      <c r="J174" s="5" t="str">
        <f t="shared" si="75"/>
        <v xml:space="preserve"> </v>
      </c>
      <c r="K174" s="5" t="str">
        <f t="shared" si="94"/>
        <v xml:space="preserve"> </v>
      </c>
      <c r="L174" s="5" t="str">
        <f t="shared" si="76"/>
        <v xml:space="preserve"> </v>
      </c>
      <c r="M174" t="str">
        <f t="shared" si="77"/>
        <v>F1</v>
      </c>
      <c r="N174" t="str">
        <f t="shared" si="78"/>
        <v xml:space="preserve"> </v>
      </c>
      <c r="O174" t="str">
        <f t="shared" si="79"/>
        <v xml:space="preserve"> </v>
      </c>
      <c r="P174" t="str">
        <f t="shared" si="80"/>
        <v xml:space="preserve"> </v>
      </c>
      <c r="Q174" t="str">
        <f t="shared" si="81"/>
        <v xml:space="preserve"> </v>
      </c>
      <c r="R174" t="str">
        <f t="shared" si="82"/>
        <v xml:space="preserve"> </v>
      </c>
      <c r="S174">
        <v>165</v>
      </c>
      <c r="T174">
        <f t="shared" si="108"/>
        <v>0.5</v>
      </c>
      <c r="U174" s="2">
        <f t="shared" si="107"/>
        <v>98.295433984623855</v>
      </c>
      <c r="V174" s="2">
        <f t="shared" si="84"/>
        <v>5</v>
      </c>
      <c r="W174" s="2">
        <f t="shared" si="110"/>
        <v>0.5</v>
      </c>
      <c r="X174" s="5" t="str">
        <f t="shared" si="85"/>
        <v xml:space="preserve"> </v>
      </c>
      <c r="Y174" s="5" t="str">
        <f t="shared" si="86"/>
        <v xml:space="preserve"> </v>
      </c>
      <c r="Z174" s="5" t="str">
        <f t="shared" si="87"/>
        <v xml:space="preserve"> </v>
      </c>
      <c r="AA174" s="5" t="str">
        <f t="shared" si="88"/>
        <v xml:space="preserve"> </v>
      </c>
      <c r="AB174" s="5">
        <f t="shared" si="89"/>
        <v>13</v>
      </c>
      <c r="AC174">
        <v>165</v>
      </c>
      <c r="AD174" s="5">
        <f t="shared" si="90"/>
        <v>13</v>
      </c>
      <c r="AE174" s="4">
        <f t="shared" si="96"/>
        <v>5</v>
      </c>
      <c r="AF174" s="4">
        <f t="shared" si="97"/>
        <v>2.0606879777146929</v>
      </c>
      <c r="AG174" s="4">
        <f t="shared" si="105"/>
        <v>1.7391488465768667</v>
      </c>
      <c r="AH174" s="4">
        <f t="shared" si="98"/>
        <v>5</v>
      </c>
      <c r="AI174" s="4">
        <f t="shared" si="99"/>
        <v>5</v>
      </c>
      <c r="AJ174" s="7">
        <f t="shared" si="100"/>
        <v>5</v>
      </c>
      <c r="AK174" s="10">
        <f t="shared" si="109"/>
        <v>300</v>
      </c>
      <c r="AL174" s="10">
        <f t="shared" si="92"/>
        <v>1632</v>
      </c>
      <c r="AM174" s="10">
        <f t="shared" si="101"/>
        <v>500</v>
      </c>
      <c r="AN174" s="6">
        <f t="shared" si="102"/>
        <v>500</v>
      </c>
      <c r="AO174" s="1">
        <f t="shared" si="103"/>
        <v>-50</v>
      </c>
    </row>
    <row r="175" spans="2:41" x14ac:dyDescent="0.2">
      <c r="B175" s="8">
        <f t="shared" si="104"/>
        <v>43325</v>
      </c>
      <c r="C175">
        <v>166</v>
      </c>
      <c r="D175" s="4">
        <v>5</v>
      </c>
      <c r="E175" s="5">
        <f t="shared" si="106"/>
        <v>5</v>
      </c>
      <c r="F175">
        <v>0</v>
      </c>
      <c r="G175" s="5">
        <f t="shared" si="93"/>
        <v>830</v>
      </c>
      <c r="H175">
        <v>166</v>
      </c>
      <c r="I175" s="5">
        <f t="shared" si="74"/>
        <v>685</v>
      </c>
      <c r="J175" s="5" t="str">
        <f t="shared" si="75"/>
        <v xml:space="preserve"> </v>
      </c>
      <c r="K175" s="5" t="str">
        <f t="shared" si="94"/>
        <v xml:space="preserve"> </v>
      </c>
      <c r="L175" s="5" t="str">
        <f t="shared" si="76"/>
        <v xml:space="preserve"> </v>
      </c>
      <c r="M175" t="str">
        <f t="shared" si="77"/>
        <v>F1</v>
      </c>
      <c r="N175" t="str">
        <f t="shared" si="78"/>
        <v xml:space="preserve"> </v>
      </c>
      <c r="O175" t="str">
        <f t="shared" si="79"/>
        <v xml:space="preserve"> </v>
      </c>
      <c r="P175" t="str">
        <f t="shared" si="80"/>
        <v xml:space="preserve"> </v>
      </c>
      <c r="Q175" t="str">
        <f t="shared" si="81"/>
        <v xml:space="preserve"> </v>
      </c>
      <c r="R175" t="str">
        <f t="shared" si="82"/>
        <v xml:space="preserve"> </v>
      </c>
      <c r="S175">
        <v>166</v>
      </c>
      <c r="T175">
        <f t="shared" si="108"/>
        <v>0.5</v>
      </c>
      <c r="U175" s="2">
        <f t="shared" si="107"/>
        <v>102.26429537037539</v>
      </c>
      <c r="V175" s="2">
        <f t="shared" si="84"/>
        <v>5</v>
      </c>
      <c r="W175" s="2">
        <f t="shared" si="110"/>
        <v>0.5</v>
      </c>
      <c r="X175" s="5" t="str">
        <f t="shared" si="85"/>
        <v xml:space="preserve"> </v>
      </c>
      <c r="Y175" s="5" t="str">
        <f t="shared" si="86"/>
        <v xml:space="preserve"> </v>
      </c>
      <c r="Z175" s="5" t="str">
        <f t="shared" si="87"/>
        <v xml:space="preserve"> </v>
      </c>
      <c r="AA175" s="5" t="str">
        <f t="shared" si="88"/>
        <v xml:space="preserve"> </v>
      </c>
      <c r="AB175" s="5">
        <f t="shared" si="89"/>
        <v>13</v>
      </c>
      <c r="AC175">
        <v>166</v>
      </c>
      <c r="AD175" s="5">
        <f t="shared" si="90"/>
        <v>13</v>
      </c>
      <c r="AE175" s="4">
        <f t="shared" si="96"/>
        <v>5</v>
      </c>
      <c r="AF175" s="4">
        <f t="shared" si="97"/>
        <v>2.1419145706451688</v>
      </c>
      <c r="AG175" s="4">
        <f t="shared" si="105"/>
        <v>1.8073860903862347</v>
      </c>
      <c r="AH175" s="4">
        <f t="shared" si="98"/>
        <v>5</v>
      </c>
      <c r="AI175" s="4">
        <f t="shared" si="99"/>
        <v>5</v>
      </c>
      <c r="AJ175" s="7">
        <f t="shared" si="100"/>
        <v>5</v>
      </c>
      <c r="AK175" s="10">
        <f t="shared" si="109"/>
        <v>300</v>
      </c>
      <c r="AL175" s="10">
        <f t="shared" si="92"/>
        <v>1644</v>
      </c>
      <c r="AM175" s="10">
        <f t="shared" si="101"/>
        <v>500</v>
      </c>
      <c r="AN175" s="6">
        <f t="shared" si="102"/>
        <v>500</v>
      </c>
      <c r="AO175" s="1">
        <f t="shared" si="103"/>
        <v>-50</v>
      </c>
    </row>
    <row r="176" spans="2:41" x14ac:dyDescent="0.2">
      <c r="B176" s="8">
        <f t="shared" si="104"/>
        <v>43326</v>
      </c>
      <c r="C176">
        <v>167</v>
      </c>
      <c r="D176" s="4">
        <v>5</v>
      </c>
      <c r="E176" s="5">
        <f t="shared" si="106"/>
        <v>5</v>
      </c>
      <c r="F176">
        <v>0</v>
      </c>
      <c r="G176" s="5">
        <f t="shared" si="93"/>
        <v>835</v>
      </c>
      <c r="H176">
        <v>167</v>
      </c>
      <c r="I176" s="5">
        <f t="shared" si="74"/>
        <v>690</v>
      </c>
      <c r="J176" s="5" t="str">
        <f t="shared" si="75"/>
        <v xml:space="preserve"> </v>
      </c>
      <c r="K176" s="5" t="str">
        <f t="shared" si="94"/>
        <v xml:space="preserve"> </v>
      </c>
      <c r="L176" s="5" t="str">
        <f t="shared" si="76"/>
        <v xml:space="preserve"> </v>
      </c>
      <c r="M176" t="str">
        <f t="shared" si="77"/>
        <v>F1</v>
      </c>
      <c r="N176" t="str">
        <f t="shared" si="78"/>
        <v xml:space="preserve"> </v>
      </c>
      <c r="O176" t="str">
        <f t="shared" si="79"/>
        <v xml:space="preserve"> </v>
      </c>
      <c r="P176" t="str">
        <f t="shared" si="80"/>
        <v xml:space="preserve"> </v>
      </c>
      <c r="Q176" t="str">
        <f t="shared" si="81"/>
        <v xml:space="preserve"> </v>
      </c>
      <c r="R176" t="str">
        <f t="shared" si="82"/>
        <v xml:space="preserve"> </v>
      </c>
      <c r="S176">
        <v>167</v>
      </c>
      <c r="T176">
        <f t="shared" si="108"/>
        <v>0.5</v>
      </c>
      <c r="U176" s="2">
        <f t="shared" si="107"/>
        <v>106.39348848922089</v>
      </c>
      <c r="V176" s="2">
        <f t="shared" si="84"/>
        <v>5</v>
      </c>
      <c r="W176" s="2">
        <f t="shared" si="110"/>
        <v>0.5</v>
      </c>
      <c r="X176" s="5" t="str">
        <f t="shared" si="85"/>
        <v xml:space="preserve"> </v>
      </c>
      <c r="Y176" s="5" t="str">
        <f t="shared" si="86"/>
        <v xml:space="preserve"> </v>
      </c>
      <c r="Z176" s="5" t="str">
        <f t="shared" si="87"/>
        <v xml:space="preserve"> </v>
      </c>
      <c r="AA176" s="5" t="str">
        <f t="shared" si="88"/>
        <v xml:space="preserve"> </v>
      </c>
      <c r="AB176" s="5">
        <f t="shared" si="89"/>
        <v>13</v>
      </c>
      <c r="AC176">
        <v>167</v>
      </c>
      <c r="AD176" s="5">
        <f t="shared" si="90"/>
        <v>13</v>
      </c>
      <c r="AE176" s="4">
        <f t="shared" si="96"/>
        <v>5</v>
      </c>
      <c r="AF176" s="4">
        <f t="shared" si="97"/>
        <v>2.226422507808175</v>
      </c>
      <c r="AG176" s="4">
        <f t="shared" si="105"/>
        <v>1.8783799423252736</v>
      </c>
      <c r="AH176" s="4">
        <f t="shared" si="98"/>
        <v>5</v>
      </c>
      <c r="AI176" s="4">
        <f t="shared" si="99"/>
        <v>5</v>
      </c>
      <c r="AJ176" s="7">
        <f t="shared" si="100"/>
        <v>5</v>
      </c>
      <c r="AK176" s="10">
        <f t="shared" si="109"/>
        <v>300</v>
      </c>
      <c r="AL176" s="10">
        <f t="shared" si="92"/>
        <v>1656</v>
      </c>
      <c r="AM176" s="10">
        <f t="shared" si="101"/>
        <v>500</v>
      </c>
      <c r="AN176" s="6">
        <f t="shared" si="102"/>
        <v>500</v>
      </c>
      <c r="AO176" s="1">
        <f t="shared" si="103"/>
        <v>-50</v>
      </c>
    </row>
    <row r="177" spans="2:41" x14ac:dyDescent="0.2">
      <c r="B177" s="8">
        <f t="shared" si="104"/>
        <v>43327</v>
      </c>
      <c r="C177">
        <v>168</v>
      </c>
      <c r="D177" s="4">
        <v>5</v>
      </c>
      <c r="E177" s="5">
        <f t="shared" si="106"/>
        <v>5</v>
      </c>
      <c r="F177">
        <v>0</v>
      </c>
      <c r="G177" s="5">
        <f t="shared" si="93"/>
        <v>840</v>
      </c>
      <c r="H177">
        <v>168</v>
      </c>
      <c r="I177" s="5">
        <f t="shared" si="74"/>
        <v>695</v>
      </c>
      <c r="J177" s="5" t="str">
        <f t="shared" si="75"/>
        <v xml:space="preserve"> </v>
      </c>
      <c r="K177" s="5" t="str">
        <f t="shared" si="94"/>
        <v xml:space="preserve"> </v>
      </c>
      <c r="L177" s="5" t="str">
        <f t="shared" si="76"/>
        <v xml:space="preserve"> </v>
      </c>
      <c r="M177" t="str">
        <f t="shared" si="77"/>
        <v>F1</v>
      </c>
      <c r="N177" t="str">
        <f t="shared" si="78"/>
        <v xml:space="preserve"> </v>
      </c>
      <c r="O177" t="str">
        <f t="shared" si="79"/>
        <v xml:space="preserve"> </v>
      </c>
      <c r="P177" t="str">
        <f t="shared" si="80"/>
        <v xml:space="preserve"> </v>
      </c>
      <c r="Q177" t="str">
        <f t="shared" si="81"/>
        <v xml:space="preserve"> </v>
      </c>
      <c r="R177" t="str">
        <f t="shared" si="82"/>
        <v xml:space="preserve"> </v>
      </c>
      <c r="S177">
        <v>168</v>
      </c>
      <c r="T177">
        <f t="shared" si="108"/>
        <v>0.5</v>
      </c>
      <c r="U177" s="2">
        <f t="shared" si="107"/>
        <v>110.68949032842156</v>
      </c>
      <c r="V177" s="2">
        <f t="shared" si="84"/>
        <v>5</v>
      </c>
      <c r="W177" s="2">
        <f t="shared" si="110"/>
        <v>0.5</v>
      </c>
      <c r="X177" s="5" t="str">
        <f t="shared" si="85"/>
        <v xml:space="preserve"> </v>
      </c>
      <c r="Y177" s="5" t="str">
        <f t="shared" si="86"/>
        <v xml:space="preserve"> </v>
      </c>
      <c r="Z177" s="5" t="str">
        <f t="shared" si="87"/>
        <v xml:space="preserve"> </v>
      </c>
      <c r="AA177" s="5" t="str">
        <f t="shared" si="88"/>
        <v xml:space="preserve"> </v>
      </c>
      <c r="AB177" s="5">
        <f t="shared" si="89"/>
        <v>13</v>
      </c>
      <c r="AC177">
        <v>168</v>
      </c>
      <c r="AD177" s="5">
        <f t="shared" si="90"/>
        <v>13</v>
      </c>
      <c r="AE177" s="4">
        <f t="shared" si="96"/>
        <v>5</v>
      </c>
      <c r="AF177" s="4">
        <f t="shared" si="97"/>
        <v>2.3143443470223275</v>
      </c>
      <c r="AG177" s="4">
        <f t="shared" si="105"/>
        <v>1.9522417622314623</v>
      </c>
      <c r="AH177" s="4">
        <f t="shared" si="98"/>
        <v>5</v>
      </c>
      <c r="AI177" s="4">
        <f t="shared" si="99"/>
        <v>5</v>
      </c>
      <c r="AJ177" s="7">
        <f t="shared" si="100"/>
        <v>5</v>
      </c>
      <c r="AK177" s="10">
        <f t="shared" si="109"/>
        <v>300</v>
      </c>
      <c r="AL177" s="10">
        <f t="shared" si="92"/>
        <v>1668</v>
      </c>
      <c r="AM177" s="10">
        <f t="shared" si="101"/>
        <v>500</v>
      </c>
      <c r="AN177" s="6">
        <f t="shared" si="102"/>
        <v>500</v>
      </c>
      <c r="AO177" s="1">
        <f t="shared" si="103"/>
        <v>-50</v>
      </c>
    </row>
    <row r="178" spans="2:41" x14ac:dyDescent="0.2">
      <c r="B178" s="8">
        <f t="shared" si="104"/>
        <v>43328</v>
      </c>
      <c r="C178">
        <v>169</v>
      </c>
      <c r="D178" s="4">
        <v>5</v>
      </c>
      <c r="E178" s="5">
        <f t="shared" si="106"/>
        <v>5</v>
      </c>
      <c r="F178">
        <v>0</v>
      </c>
      <c r="G178" s="5">
        <f t="shared" si="93"/>
        <v>845</v>
      </c>
      <c r="H178">
        <v>169</v>
      </c>
      <c r="I178" s="5">
        <f t="shared" si="74"/>
        <v>700</v>
      </c>
      <c r="J178" s="5" t="str">
        <f t="shared" si="75"/>
        <v xml:space="preserve"> </v>
      </c>
      <c r="K178" s="5" t="str">
        <f t="shared" si="94"/>
        <v xml:space="preserve"> </v>
      </c>
      <c r="L178" s="5" t="str">
        <f t="shared" si="76"/>
        <v xml:space="preserve"> </v>
      </c>
      <c r="M178" t="str">
        <f t="shared" si="77"/>
        <v>F1</v>
      </c>
      <c r="N178" t="str">
        <f t="shared" si="78"/>
        <v xml:space="preserve"> </v>
      </c>
      <c r="O178" t="str">
        <f t="shared" si="79"/>
        <v xml:space="preserve"> </v>
      </c>
      <c r="P178" t="str">
        <f t="shared" si="80"/>
        <v xml:space="preserve"> </v>
      </c>
      <c r="Q178" t="str">
        <f t="shared" si="81"/>
        <v xml:space="preserve"> </v>
      </c>
      <c r="R178" t="str">
        <f t="shared" si="82"/>
        <v xml:space="preserve"> </v>
      </c>
      <c r="S178">
        <v>169</v>
      </c>
      <c r="T178">
        <f t="shared" si="108"/>
        <v>0.5</v>
      </c>
      <c r="U178" s="2">
        <f t="shared" si="107"/>
        <v>115.15903952876843</v>
      </c>
      <c r="V178" s="2">
        <f t="shared" si="84"/>
        <v>5</v>
      </c>
      <c r="W178" s="2">
        <f t="shared" si="110"/>
        <v>0.5</v>
      </c>
      <c r="X178" s="5" t="str">
        <f t="shared" si="85"/>
        <v xml:space="preserve"> </v>
      </c>
      <c r="Y178" s="5" t="str">
        <f t="shared" si="86"/>
        <v xml:space="preserve"> </v>
      </c>
      <c r="Z178" s="5" t="str">
        <f t="shared" si="87"/>
        <v xml:space="preserve"> </v>
      </c>
      <c r="AA178" s="5" t="str">
        <f t="shared" si="88"/>
        <v xml:space="preserve"> </v>
      </c>
      <c r="AB178" s="5">
        <f t="shared" si="89"/>
        <v>13</v>
      </c>
      <c r="AC178">
        <v>169</v>
      </c>
      <c r="AD178" s="5">
        <f t="shared" si="90"/>
        <v>13</v>
      </c>
      <c r="AE178" s="4">
        <f t="shared" si="96"/>
        <v>5</v>
      </c>
      <c r="AF178" s="4">
        <f t="shared" si="97"/>
        <v>2.4058180010992039</v>
      </c>
      <c r="AG178" s="4">
        <f t="shared" si="105"/>
        <v>2.0290874085916411</v>
      </c>
      <c r="AH178" s="4">
        <f t="shared" si="98"/>
        <v>5</v>
      </c>
      <c r="AI178" s="4">
        <f t="shared" si="99"/>
        <v>5</v>
      </c>
      <c r="AJ178" s="7">
        <f t="shared" si="100"/>
        <v>5</v>
      </c>
      <c r="AK178" s="10">
        <f t="shared" si="109"/>
        <v>300</v>
      </c>
      <c r="AL178" s="10">
        <f t="shared" si="92"/>
        <v>1680</v>
      </c>
      <c r="AM178" s="10">
        <f t="shared" si="101"/>
        <v>500</v>
      </c>
      <c r="AN178" s="6">
        <f t="shared" si="102"/>
        <v>500</v>
      </c>
      <c r="AO178" s="1">
        <f t="shared" si="103"/>
        <v>-50</v>
      </c>
    </row>
    <row r="179" spans="2:41" x14ac:dyDescent="0.2">
      <c r="B179" s="8">
        <f t="shared" si="104"/>
        <v>43329</v>
      </c>
      <c r="C179">
        <v>170</v>
      </c>
      <c r="D179" s="4">
        <v>5</v>
      </c>
      <c r="E179" s="5">
        <f t="shared" si="106"/>
        <v>5</v>
      </c>
      <c r="F179">
        <v>0</v>
      </c>
      <c r="G179" s="5">
        <f t="shared" si="93"/>
        <v>850</v>
      </c>
      <c r="H179">
        <v>170</v>
      </c>
      <c r="I179" s="5">
        <f t="shared" si="74"/>
        <v>705</v>
      </c>
      <c r="J179" s="5" t="str">
        <f t="shared" si="75"/>
        <v xml:space="preserve"> </v>
      </c>
      <c r="K179" s="5" t="str">
        <f t="shared" si="94"/>
        <v xml:space="preserve"> </v>
      </c>
      <c r="L179" s="5" t="str">
        <f t="shared" si="76"/>
        <v xml:space="preserve"> </v>
      </c>
      <c r="M179" t="str">
        <f t="shared" si="77"/>
        <v>F1</v>
      </c>
      <c r="N179" t="str">
        <f t="shared" si="78"/>
        <v xml:space="preserve"> </v>
      </c>
      <c r="O179" t="str">
        <f t="shared" si="79"/>
        <v xml:space="preserve"> </v>
      </c>
      <c r="P179" t="str">
        <f t="shared" si="80"/>
        <v xml:space="preserve"> </v>
      </c>
      <c r="Q179" t="str">
        <f t="shared" si="81"/>
        <v xml:space="preserve"> </v>
      </c>
      <c r="R179" t="str">
        <f t="shared" si="82"/>
        <v xml:space="preserve"> </v>
      </c>
      <c r="S179">
        <v>170</v>
      </c>
      <c r="T179">
        <f t="shared" si="108"/>
        <v>0.5</v>
      </c>
      <c r="U179" s="2">
        <f t="shared" si="107"/>
        <v>119.80914695470945</v>
      </c>
      <c r="V179" s="2">
        <f t="shared" si="84"/>
        <v>5</v>
      </c>
      <c r="W179" s="2">
        <f t="shared" si="110"/>
        <v>0.5</v>
      </c>
      <c r="X179" s="5" t="str">
        <f t="shared" si="85"/>
        <v xml:space="preserve"> </v>
      </c>
      <c r="Y179" s="5" t="str">
        <f t="shared" si="86"/>
        <v xml:space="preserve"> </v>
      </c>
      <c r="Z179" s="5" t="str">
        <f t="shared" si="87"/>
        <v xml:space="preserve"> </v>
      </c>
      <c r="AA179" s="5" t="str">
        <f t="shared" si="88"/>
        <v xml:space="preserve"> </v>
      </c>
      <c r="AB179" s="5">
        <f t="shared" si="89"/>
        <v>13</v>
      </c>
      <c r="AC179">
        <v>170</v>
      </c>
      <c r="AD179" s="5">
        <f t="shared" si="90"/>
        <v>13</v>
      </c>
      <c r="AE179" s="4">
        <f t="shared" si="96"/>
        <v>5</v>
      </c>
      <c r="AF179" s="4">
        <f t="shared" si="97"/>
        <v>2.5009869541712089</v>
      </c>
      <c r="AG179" s="4">
        <f t="shared" si="105"/>
        <v>2.1090374202758078</v>
      </c>
      <c r="AH179" s="4">
        <f t="shared" si="98"/>
        <v>5</v>
      </c>
      <c r="AI179" s="4">
        <f t="shared" si="99"/>
        <v>5</v>
      </c>
      <c r="AJ179" s="7">
        <f t="shared" si="100"/>
        <v>5</v>
      </c>
      <c r="AK179" s="10">
        <f t="shared" si="109"/>
        <v>300</v>
      </c>
      <c r="AL179" s="10">
        <f t="shared" si="92"/>
        <v>1692</v>
      </c>
      <c r="AM179" s="10">
        <f t="shared" si="101"/>
        <v>500</v>
      </c>
      <c r="AN179" s="6">
        <f t="shared" si="102"/>
        <v>500</v>
      </c>
      <c r="AO179" s="1">
        <f t="shared" si="103"/>
        <v>-50</v>
      </c>
    </row>
    <row r="180" spans="2:41" x14ac:dyDescent="0.2">
      <c r="B180" s="8">
        <f t="shared" si="104"/>
        <v>43330</v>
      </c>
      <c r="C180">
        <v>171</v>
      </c>
      <c r="D180" s="4">
        <v>5</v>
      </c>
      <c r="E180" s="5">
        <f t="shared" si="106"/>
        <v>5</v>
      </c>
      <c r="F180">
        <v>0</v>
      </c>
      <c r="G180" s="5">
        <f t="shared" si="93"/>
        <v>855</v>
      </c>
      <c r="H180">
        <v>171</v>
      </c>
      <c r="I180" s="5">
        <f t="shared" si="74"/>
        <v>710</v>
      </c>
      <c r="J180" s="5" t="str">
        <f t="shared" si="75"/>
        <v xml:space="preserve"> </v>
      </c>
      <c r="K180" s="5" t="str">
        <f t="shared" si="94"/>
        <v xml:space="preserve"> </v>
      </c>
      <c r="L180" s="5" t="str">
        <f t="shared" si="76"/>
        <v xml:space="preserve"> </v>
      </c>
      <c r="M180" t="str">
        <f t="shared" si="77"/>
        <v>F1</v>
      </c>
      <c r="N180" t="str">
        <f t="shared" si="78"/>
        <v xml:space="preserve"> </v>
      </c>
      <c r="O180" t="str">
        <f t="shared" si="79"/>
        <v xml:space="preserve"> </v>
      </c>
      <c r="P180" t="str">
        <f t="shared" si="80"/>
        <v xml:space="preserve"> </v>
      </c>
      <c r="Q180" t="str">
        <f t="shared" si="81"/>
        <v xml:space="preserve"> </v>
      </c>
      <c r="R180" t="str">
        <f t="shared" si="82"/>
        <v xml:space="preserve"> </v>
      </c>
      <c r="S180">
        <v>171</v>
      </c>
      <c r="T180">
        <f t="shared" si="108"/>
        <v>0.5</v>
      </c>
      <c r="U180" s="2">
        <f t="shared" si="107"/>
        <v>124.64710669147955</v>
      </c>
      <c r="V180" s="2">
        <f t="shared" si="84"/>
        <v>5</v>
      </c>
      <c r="W180" s="2">
        <f t="shared" si="110"/>
        <v>0.5</v>
      </c>
      <c r="X180" s="5" t="str">
        <f t="shared" si="85"/>
        <v xml:space="preserve"> </v>
      </c>
      <c r="Y180" s="5" t="str">
        <f t="shared" si="86"/>
        <v xml:space="preserve"> </v>
      </c>
      <c r="Z180" s="5" t="str">
        <f t="shared" si="87"/>
        <v xml:space="preserve"> </v>
      </c>
      <c r="AA180" s="5" t="str">
        <f t="shared" si="88"/>
        <v xml:space="preserve"> </v>
      </c>
      <c r="AB180" s="5">
        <f t="shared" si="89"/>
        <v>13</v>
      </c>
      <c r="AC180">
        <v>171</v>
      </c>
      <c r="AD180" s="5">
        <f t="shared" si="90"/>
        <v>13</v>
      </c>
      <c r="AE180" s="4">
        <f t="shared" si="96"/>
        <v>5</v>
      </c>
      <c r="AF180" s="4">
        <f t="shared" si="97"/>
        <v>2.6000004867585207</v>
      </c>
      <c r="AG180" s="4">
        <f t="shared" si="105"/>
        <v>2.1922172056124918</v>
      </c>
      <c r="AH180" s="4">
        <f t="shared" si="98"/>
        <v>5</v>
      </c>
      <c r="AI180" s="4">
        <f t="shared" si="99"/>
        <v>5</v>
      </c>
      <c r="AJ180" s="7">
        <f t="shared" si="100"/>
        <v>5</v>
      </c>
      <c r="AK180" s="10">
        <f t="shared" si="109"/>
        <v>300</v>
      </c>
      <c r="AL180" s="10">
        <f t="shared" si="92"/>
        <v>1704</v>
      </c>
      <c r="AM180" s="10">
        <f t="shared" si="101"/>
        <v>500</v>
      </c>
      <c r="AN180" s="6">
        <f t="shared" si="102"/>
        <v>500</v>
      </c>
      <c r="AO180" s="1">
        <f t="shared" si="103"/>
        <v>-50</v>
      </c>
    </row>
    <row r="181" spans="2:41" x14ac:dyDescent="0.2">
      <c r="B181" s="8">
        <f t="shared" si="104"/>
        <v>43331</v>
      </c>
      <c r="C181">
        <v>172</v>
      </c>
      <c r="D181" s="4">
        <v>5</v>
      </c>
      <c r="E181" s="5">
        <f t="shared" si="106"/>
        <v>5</v>
      </c>
      <c r="F181">
        <v>0</v>
      </c>
      <c r="G181" s="5">
        <f t="shared" si="93"/>
        <v>860</v>
      </c>
      <c r="H181">
        <v>172</v>
      </c>
      <c r="I181" s="5">
        <f t="shared" si="74"/>
        <v>715</v>
      </c>
      <c r="J181" s="5" t="str">
        <f t="shared" si="75"/>
        <v xml:space="preserve"> </v>
      </c>
      <c r="K181" s="5" t="str">
        <f t="shared" si="94"/>
        <v xml:space="preserve"> </v>
      </c>
      <c r="L181" s="5" t="str">
        <f t="shared" si="76"/>
        <v xml:space="preserve"> </v>
      </c>
      <c r="M181" t="str">
        <f t="shared" si="77"/>
        <v>F1</v>
      </c>
      <c r="N181" t="str">
        <f t="shared" si="78"/>
        <v xml:space="preserve"> </v>
      </c>
      <c r="O181" t="str">
        <f t="shared" si="79"/>
        <v xml:space="preserve"> </v>
      </c>
      <c r="P181" t="str">
        <f t="shared" si="80"/>
        <v xml:space="preserve"> </v>
      </c>
      <c r="Q181" t="str">
        <f t="shared" si="81"/>
        <v xml:space="preserve"> </v>
      </c>
      <c r="R181" t="str">
        <f t="shared" si="82"/>
        <v xml:space="preserve"> </v>
      </c>
      <c r="S181">
        <v>172</v>
      </c>
      <c r="T181">
        <f t="shared" si="108"/>
        <v>0.5</v>
      </c>
      <c r="U181" s="2">
        <f t="shared" si="107"/>
        <v>129.68050748648835</v>
      </c>
      <c r="V181" s="2">
        <f t="shared" si="84"/>
        <v>5</v>
      </c>
      <c r="W181" s="2">
        <f t="shared" si="110"/>
        <v>0.5</v>
      </c>
      <c r="X181" s="5" t="str">
        <f t="shared" si="85"/>
        <v xml:space="preserve"> </v>
      </c>
      <c r="Y181" s="5" t="str">
        <f t="shared" si="86"/>
        <v xml:space="preserve"> </v>
      </c>
      <c r="Z181" s="5" t="str">
        <f t="shared" si="87"/>
        <v xml:space="preserve"> </v>
      </c>
      <c r="AA181" s="5" t="str">
        <f t="shared" si="88"/>
        <v xml:space="preserve"> </v>
      </c>
      <c r="AB181" s="5">
        <f t="shared" si="89"/>
        <v>13</v>
      </c>
      <c r="AC181">
        <v>172</v>
      </c>
      <c r="AD181" s="5">
        <f t="shared" si="90"/>
        <v>13</v>
      </c>
      <c r="AE181" s="4">
        <f t="shared" si="96"/>
        <v>5</v>
      </c>
      <c r="AF181" s="4">
        <f t="shared" si="97"/>
        <v>2.70301390992817</v>
      </c>
      <c r="AG181" s="4">
        <f t="shared" si="105"/>
        <v>2.2787572391022826</v>
      </c>
      <c r="AH181" s="4">
        <f t="shared" si="98"/>
        <v>5</v>
      </c>
      <c r="AI181" s="4">
        <f t="shared" si="99"/>
        <v>5</v>
      </c>
      <c r="AJ181" s="7">
        <f t="shared" si="100"/>
        <v>5</v>
      </c>
      <c r="AK181" s="10">
        <f t="shared" si="109"/>
        <v>300</v>
      </c>
      <c r="AL181" s="10">
        <f t="shared" si="92"/>
        <v>1716</v>
      </c>
      <c r="AM181" s="10">
        <f t="shared" si="101"/>
        <v>500</v>
      </c>
      <c r="AN181" s="6">
        <f t="shared" si="102"/>
        <v>500</v>
      </c>
      <c r="AO181" s="1">
        <f t="shared" si="103"/>
        <v>-50</v>
      </c>
    </row>
    <row r="182" spans="2:41" x14ac:dyDescent="0.2">
      <c r="B182" s="8">
        <f t="shared" si="104"/>
        <v>43332</v>
      </c>
      <c r="C182">
        <v>173</v>
      </c>
      <c r="D182" s="4">
        <v>5</v>
      </c>
      <c r="E182" s="5">
        <f t="shared" si="106"/>
        <v>5</v>
      </c>
      <c r="F182">
        <v>0</v>
      </c>
      <c r="G182" s="5">
        <f t="shared" si="93"/>
        <v>865</v>
      </c>
      <c r="H182">
        <v>173</v>
      </c>
      <c r="I182" s="5">
        <f t="shared" si="74"/>
        <v>720</v>
      </c>
      <c r="J182" s="5" t="str">
        <f t="shared" si="75"/>
        <v xml:space="preserve"> </v>
      </c>
      <c r="K182" s="5" t="str">
        <f t="shared" si="94"/>
        <v xml:space="preserve"> </v>
      </c>
      <c r="L182" s="5" t="str">
        <f t="shared" si="76"/>
        <v xml:space="preserve"> </v>
      </c>
      <c r="M182" t="str">
        <f t="shared" si="77"/>
        <v>F1</v>
      </c>
      <c r="N182" t="str">
        <f t="shared" si="78"/>
        <v xml:space="preserve"> </v>
      </c>
      <c r="O182" t="str">
        <f t="shared" si="79"/>
        <v xml:space="preserve"> </v>
      </c>
      <c r="P182" t="str">
        <f t="shared" si="80"/>
        <v xml:space="preserve"> </v>
      </c>
      <c r="Q182" t="str">
        <f t="shared" si="81"/>
        <v xml:space="preserve"> </v>
      </c>
      <c r="R182" t="str">
        <f t="shared" si="82"/>
        <v xml:space="preserve"> </v>
      </c>
      <c r="S182">
        <v>173</v>
      </c>
      <c r="T182">
        <f t="shared" si="108"/>
        <v>0.5</v>
      </c>
      <c r="U182" s="2">
        <f t="shared" si="107"/>
        <v>134.91724465291011</v>
      </c>
      <c r="V182" s="2">
        <f t="shared" si="84"/>
        <v>5</v>
      </c>
      <c r="W182" s="2">
        <f t="shared" si="110"/>
        <v>0.5</v>
      </c>
      <c r="X182" s="5" t="str">
        <f t="shared" si="85"/>
        <v xml:space="preserve"> </v>
      </c>
      <c r="Y182" s="5" t="str">
        <f t="shared" si="86"/>
        <v xml:space="preserve"> </v>
      </c>
      <c r="Z182" s="5" t="str">
        <f t="shared" si="87"/>
        <v xml:space="preserve"> </v>
      </c>
      <c r="AA182" s="5" t="str">
        <f t="shared" si="88"/>
        <v xml:space="preserve"> </v>
      </c>
      <c r="AB182" s="5">
        <f t="shared" si="89"/>
        <v>13</v>
      </c>
      <c r="AC182">
        <v>173</v>
      </c>
      <c r="AD182" s="5">
        <f t="shared" si="90"/>
        <v>13</v>
      </c>
      <c r="AE182" s="4">
        <f t="shared" si="96"/>
        <v>5</v>
      </c>
      <c r="AF182" s="4">
        <f t="shared" si="97"/>
        <v>2.8101888089125233</v>
      </c>
      <c r="AG182" s="4">
        <f t="shared" si="105"/>
        <v>2.3687932660780699</v>
      </c>
      <c r="AH182" s="4">
        <f t="shared" si="98"/>
        <v>5</v>
      </c>
      <c r="AI182" s="4">
        <f t="shared" si="99"/>
        <v>5</v>
      </c>
      <c r="AJ182" s="7">
        <f t="shared" si="100"/>
        <v>5</v>
      </c>
      <c r="AK182" s="10">
        <f t="shared" si="109"/>
        <v>300</v>
      </c>
      <c r="AL182" s="10">
        <f t="shared" si="92"/>
        <v>1728</v>
      </c>
      <c r="AM182" s="10">
        <f t="shared" si="101"/>
        <v>500</v>
      </c>
      <c r="AN182" s="6">
        <f t="shared" si="102"/>
        <v>500</v>
      </c>
      <c r="AO182" s="1">
        <f t="shared" si="103"/>
        <v>-50</v>
      </c>
    </row>
    <row r="183" spans="2:41" x14ac:dyDescent="0.2">
      <c r="B183" s="8">
        <f t="shared" si="104"/>
        <v>43333</v>
      </c>
      <c r="C183">
        <v>174</v>
      </c>
      <c r="D183" s="4">
        <v>5</v>
      </c>
      <c r="E183" s="5">
        <f t="shared" si="106"/>
        <v>5</v>
      </c>
      <c r="F183">
        <v>0</v>
      </c>
      <c r="G183" s="5">
        <f t="shared" si="93"/>
        <v>870</v>
      </c>
      <c r="H183">
        <v>174</v>
      </c>
      <c r="I183" s="5">
        <f t="shared" si="74"/>
        <v>725</v>
      </c>
      <c r="J183" s="5" t="str">
        <f t="shared" si="75"/>
        <v xml:space="preserve"> </v>
      </c>
      <c r="K183" s="5" t="str">
        <f t="shared" si="94"/>
        <v xml:space="preserve"> </v>
      </c>
      <c r="L183" s="5" t="str">
        <f t="shared" si="76"/>
        <v xml:space="preserve"> </v>
      </c>
      <c r="M183" t="str">
        <f t="shared" si="77"/>
        <v>F1</v>
      </c>
      <c r="N183" t="str">
        <f t="shared" si="78"/>
        <v xml:space="preserve"> </v>
      </c>
      <c r="O183" t="str">
        <f t="shared" si="79"/>
        <v xml:space="preserve"> </v>
      </c>
      <c r="P183" t="str">
        <f t="shared" si="80"/>
        <v xml:space="preserve"> </v>
      </c>
      <c r="Q183" t="str">
        <f t="shared" si="81"/>
        <v xml:space="preserve"> </v>
      </c>
      <c r="R183" t="str">
        <f t="shared" si="82"/>
        <v xml:space="preserve"> </v>
      </c>
      <c r="S183">
        <v>174</v>
      </c>
      <c r="T183">
        <f t="shared" si="108"/>
        <v>0.5</v>
      </c>
      <c r="U183" s="2">
        <f t="shared" si="107"/>
        <v>140.36553245414717</v>
      </c>
      <c r="V183" s="2">
        <f t="shared" si="84"/>
        <v>5</v>
      </c>
      <c r="W183" s="2">
        <f t="shared" si="110"/>
        <v>0.5</v>
      </c>
      <c r="X183" s="5" t="str">
        <f t="shared" si="85"/>
        <v xml:space="preserve"> </v>
      </c>
      <c r="Y183" s="5" t="str">
        <f t="shared" si="86"/>
        <v xml:space="preserve"> </v>
      </c>
      <c r="Z183" s="5" t="str">
        <f t="shared" si="87"/>
        <v xml:space="preserve"> </v>
      </c>
      <c r="AA183" s="5" t="str">
        <f t="shared" si="88"/>
        <v xml:space="preserve"> </v>
      </c>
      <c r="AB183" s="5">
        <f t="shared" si="89"/>
        <v>13</v>
      </c>
      <c r="AC183">
        <v>174</v>
      </c>
      <c r="AD183" s="5">
        <f t="shared" si="90"/>
        <v>13</v>
      </c>
      <c r="AE183" s="4">
        <f t="shared" si="96"/>
        <v>5</v>
      </c>
      <c r="AF183" s="4">
        <f t="shared" si="97"/>
        <v>2.9216932965693378</v>
      </c>
      <c r="AG183" s="4">
        <f t="shared" si="105"/>
        <v>2.4624665156330425</v>
      </c>
      <c r="AH183" s="4">
        <f t="shared" si="98"/>
        <v>5</v>
      </c>
      <c r="AI183" s="4">
        <f t="shared" si="99"/>
        <v>5</v>
      </c>
      <c r="AJ183" s="7">
        <f t="shared" si="100"/>
        <v>5</v>
      </c>
      <c r="AK183" s="10">
        <f t="shared" si="109"/>
        <v>300</v>
      </c>
      <c r="AL183" s="10">
        <f t="shared" si="92"/>
        <v>1740</v>
      </c>
      <c r="AM183" s="10">
        <f t="shared" si="101"/>
        <v>500</v>
      </c>
      <c r="AN183" s="6">
        <f t="shared" si="102"/>
        <v>500</v>
      </c>
      <c r="AO183" s="1">
        <f t="shared" si="103"/>
        <v>-50</v>
      </c>
    </row>
    <row r="184" spans="2:41" x14ac:dyDescent="0.2">
      <c r="B184" s="8">
        <f t="shared" si="104"/>
        <v>43334</v>
      </c>
      <c r="C184">
        <v>175</v>
      </c>
      <c r="D184" s="4">
        <v>5</v>
      </c>
      <c r="E184" s="5">
        <f t="shared" si="106"/>
        <v>5</v>
      </c>
      <c r="F184">
        <v>0</v>
      </c>
      <c r="G184" s="5">
        <f t="shared" si="93"/>
        <v>875</v>
      </c>
      <c r="H184">
        <v>175</v>
      </c>
      <c r="I184" s="5">
        <f t="shared" si="74"/>
        <v>730</v>
      </c>
      <c r="J184" s="5" t="str">
        <f t="shared" si="75"/>
        <v xml:space="preserve"> </v>
      </c>
      <c r="K184" s="5" t="str">
        <f t="shared" si="94"/>
        <v xml:space="preserve"> </v>
      </c>
      <c r="L184" s="5" t="str">
        <f t="shared" si="76"/>
        <v xml:space="preserve"> </v>
      </c>
      <c r="M184" t="str">
        <f t="shared" si="77"/>
        <v>F1</v>
      </c>
      <c r="N184" t="str">
        <f t="shared" si="78"/>
        <v xml:space="preserve"> </v>
      </c>
      <c r="O184" t="str">
        <f t="shared" si="79"/>
        <v xml:space="preserve"> </v>
      </c>
      <c r="P184" t="str">
        <f t="shared" si="80"/>
        <v xml:space="preserve"> </v>
      </c>
      <c r="Q184" t="str">
        <f t="shared" si="81"/>
        <v xml:space="preserve"> </v>
      </c>
      <c r="R184" t="str">
        <f t="shared" si="82"/>
        <v xml:space="preserve"> </v>
      </c>
      <c r="S184">
        <v>175</v>
      </c>
      <c r="T184">
        <f t="shared" si="108"/>
        <v>0.5</v>
      </c>
      <c r="U184" s="2">
        <f t="shared" si="107"/>
        <v>146.03391698859386</v>
      </c>
      <c r="V184" s="2">
        <f t="shared" si="84"/>
        <v>5</v>
      </c>
      <c r="W184" s="2">
        <f t="shared" si="110"/>
        <v>0.5</v>
      </c>
      <c r="X184" s="5" t="str">
        <f t="shared" si="85"/>
        <v xml:space="preserve"> </v>
      </c>
      <c r="Y184" s="5" t="str">
        <f t="shared" si="86"/>
        <v xml:space="preserve"> </v>
      </c>
      <c r="Z184" s="5" t="str">
        <f t="shared" si="87"/>
        <v xml:space="preserve"> </v>
      </c>
      <c r="AA184" s="5" t="str">
        <f t="shared" si="88"/>
        <v xml:space="preserve"> </v>
      </c>
      <c r="AB184" s="5">
        <f t="shared" si="89"/>
        <v>13</v>
      </c>
      <c r="AC184">
        <v>175</v>
      </c>
      <c r="AD184" s="5">
        <f t="shared" si="90"/>
        <v>13</v>
      </c>
      <c r="AE184" s="4">
        <f t="shared" si="96"/>
        <v>5</v>
      </c>
      <c r="AF184" s="4">
        <f t="shared" si="97"/>
        <v>3.0377022770809385</v>
      </c>
      <c r="AG184" s="4">
        <f t="shared" si="105"/>
        <v>2.5599239221504124</v>
      </c>
      <c r="AH184" s="4">
        <f t="shared" si="98"/>
        <v>5</v>
      </c>
      <c r="AI184" s="4">
        <f t="shared" si="99"/>
        <v>5</v>
      </c>
      <c r="AJ184" s="7">
        <f t="shared" si="100"/>
        <v>5</v>
      </c>
      <c r="AK184" s="10">
        <f t="shared" si="109"/>
        <v>300</v>
      </c>
      <c r="AL184" s="10">
        <f t="shared" si="92"/>
        <v>1752</v>
      </c>
      <c r="AM184" s="10">
        <f t="shared" si="101"/>
        <v>500</v>
      </c>
      <c r="AN184" s="6">
        <f t="shared" si="102"/>
        <v>500</v>
      </c>
      <c r="AO184" s="1">
        <f t="shared" si="103"/>
        <v>-50</v>
      </c>
    </row>
    <row r="185" spans="2:41" x14ac:dyDescent="0.2">
      <c r="B185" s="8">
        <f t="shared" si="104"/>
        <v>43335</v>
      </c>
      <c r="C185">
        <v>176</v>
      </c>
      <c r="D185" s="4">
        <v>5</v>
      </c>
      <c r="E185" s="5">
        <f t="shared" si="106"/>
        <v>5</v>
      </c>
      <c r="F185">
        <v>0</v>
      </c>
      <c r="G185" s="5">
        <f t="shared" si="93"/>
        <v>880</v>
      </c>
      <c r="H185">
        <v>176</v>
      </c>
      <c r="I185" s="5">
        <f t="shared" si="74"/>
        <v>735</v>
      </c>
      <c r="J185" s="5" t="str">
        <f t="shared" si="75"/>
        <v xml:space="preserve"> </v>
      </c>
      <c r="K185" s="5" t="str">
        <f t="shared" si="94"/>
        <v xml:space="preserve"> </v>
      </c>
      <c r="L185" s="5" t="str">
        <f t="shared" si="76"/>
        <v xml:space="preserve"> </v>
      </c>
      <c r="M185" t="str">
        <f t="shared" si="77"/>
        <v>F1</v>
      </c>
      <c r="N185" t="str">
        <f t="shared" si="78"/>
        <v xml:space="preserve"> </v>
      </c>
      <c r="O185" t="str">
        <f t="shared" si="79"/>
        <v xml:space="preserve"> </v>
      </c>
      <c r="P185" t="str">
        <f t="shared" si="80"/>
        <v xml:space="preserve"> </v>
      </c>
      <c r="Q185" t="str">
        <f t="shared" si="81"/>
        <v xml:space="preserve"> </v>
      </c>
      <c r="R185" t="str">
        <f t="shared" si="82"/>
        <v xml:space="preserve"> </v>
      </c>
      <c r="S185">
        <v>176</v>
      </c>
      <c r="T185">
        <f t="shared" si="108"/>
        <v>0.5</v>
      </c>
      <c r="U185" s="2">
        <f t="shared" si="107"/>
        <v>151.9312895949125</v>
      </c>
      <c r="V185" s="2">
        <f t="shared" si="84"/>
        <v>5</v>
      </c>
      <c r="W185" s="2">
        <f t="shared" si="110"/>
        <v>0.5</v>
      </c>
      <c r="X185" s="5" t="str">
        <f t="shared" si="85"/>
        <v xml:space="preserve"> </v>
      </c>
      <c r="Y185" s="5" t="str">
        <f t="shared" si="86"/>
        <v xml:space="preserve"> </v>
      </c>
      <c r="Z185" s="5" t="str">
        <f t="shared" si="87"/>
        <v xml:space="preserve"> </v>
      </c>
      <c r="AA185" s="5" t="str">
        <f t="shared" si="88"/>
        <v xml:space="preserve"> </v>
      </c>
      <c r="AB185" s="5">
        <f t="shared" si="89"/>
        <v>13</v>
      </c>
      <c r="AC185">
        <v>176</v>
      </c>
      <c r="AD185" s="5">
        <f t="shared" si="90"/>
        <v>13</v>
      </c>
      <c r="AE185" s="4">
        <f t="shared" si="96"/>
        <v>5</v>
      </c>
      <c r="AF185" s="4">
        <f t="shared" si="97"/>
        <v>3.1583977203061653</v>
      </c>
      <c r="AG185" s="4">
        <f t="shared" si="105"/>
        <v>2.6613183557823739</v>
      </c>
      <c r="AH185" s="4">
        <f t="shared" si="98"/>
        <v>5</v>
      </c>
      <c r="AI185" s="4">
        <f t="shared" si="99"/>
        <v>5</v>
      </c>
      <c r="AJ185" s="7">
        <f t="shared" si="100"/>
        <v>5</v>
      </c>
      <c r="AK185" s="10">
        <f t="shared" si="109"/>
        <v>300</v>
      </c>
      <c r="AL185" s="10">
        <f t="shared" si="92"/>
        <v>1764</v>
      </c>
      <c r="AM185" s="10">
        <f t="shared" si="101"/>
        <v>500</v>
      </c>
      <c r="AN185" s="6">
        <f t="shared" si="102"/>
        <v>500</v>
      </c>
      <c r="AO185" s="1">
        <f t="shared" si="103"/>
        <v>-50</v>
      </c>
    </row>
    <row r="186" spans="2:41" x14ac:dyDescent="0.2">
      <c r="B186" s="8">
        <f t="shared" si="104"/>
        <v>43336</v>
      </c>
      <c r="C186">
        <v>177</v>
      </c>
      <c r="D186" s="4">
        <v>5</v>
      </c>
      <c r="E186" s="5">
        <f t="shared" si="106"/>
        <v>5</v>
      </c>
      <c r="F186">
        <v>0</v>
      </c>
      <c r="G186" s="5">
        <f t="shared" si="93"/>
        <v>885</v>
      </c>
      <c r="H186">
        <v>177</v>
      </c>
      <c r="I186" s="5">
        <f t="shared" si="74"/>
        <v>740</v>
      </c>
      <c r="J186" s="5" t="str">
        <f t="shared" si="75"/>
        <v xml:space="preserve"> </v>
      </c>
      <c r="K186" s="5" t="str">
        <f t="shared" si="94"/>
        <v xml:space="preserve"> </v>
      </c>
      <c r="L186" s="5" t="str">
        <f t="shared" si="76"/>
        <v xml:space="preserve"> </v>
      </c>
      <c r="M186" t="str">
        <f t="shared" si="77"/>
        <v>F1</v>
      </c>
      <c r="N186" t="str">
        <f t="shared" si="78"/>
        <v xml:space="preserve"> </v>
      </c>
      <c r="O186" t="str">
        <f t="shared" si="79"/>
        <v xml:space="preserve"> </v>
      </c>
      <c r="P186" t="str">
        <f t="shared" si="80"/>
        <v xml:space="preserve"> </v>
      </c>
      <c r="Q186" t="str">
        <f t="shared" si="81"/>
        <v xml:space="preserve"> </v>
      </c>
      <c r="R186" t="str">
        <f t="shared" si="82"/>
        <v xml:space="preserve"> </v>
      </c>
      <c r="S186">
        <v>177</v>
      </c>
      <c r="T186">
        <f t="shared" si="108"/>
        <v>0.5</v>
      </c>
      <c r="U186" s="2">
        <f t="shared" si="107"/>
        <v>158.06690079884646</v>
      </c>
      <c r="V186" s="2">
        <f t="shared" si="84"/>
        <v>5</v>
      </c>
      <c r="W186" s="2">
        <f t="shared" si="110"/>
        <v>0.5</v>
      </c>
      <c r="X186" s="5" t="str">
        <f t="shared" si="85"/>
        <v xml:space="preserve"> </v>
      </c>
      <c r="Y186" s="5" t="str">
        <f t="shared" si="86"/>
        <v xml:space="preserve"> </v>
      </c>
      <c r="Z186" s="5" t="str">
        <f t="shared" si="87"/>
        <v xml:space="preserve"> </v>
      </c>
      <c r="AA186" s="5" t="str">
        <f t="shared" si="88"/>
        <v xml:space="preserve"> </v>
      </c>
      <c r="AB186" s="5">
        <f t="shared" si="89"/>
        <v>13</v>
      </c>
      <c r="AC186">
        <v>177</v>
      </c>
      <c r="AD186" s="5">
        <f t="shared" si="90"/>
        <v>13</v>
      </c>
      <c r="AE186" s="4">
        <f t="shared" si="96"/>
        <v>5</v>
      </c>
      <c r="AF186" s="4">
        <f t="shared" si="97"/>
        <v>3.2839689472154228</v>
      </c>
      <c r="AG186" s="4">
        <f t="shared" si="105"/>
        <v>2.766808862239817</v>
      </c>
      <c r="AH186" s="4">
        <f t="shared" si="98"/>
        <v>5</v>
      </c>
      <c r="AI186" s="4">
        <f t="shared" si="99"/>
        <v>5</v>
      </c>
      <c r="AJ186" s="7">
        <f t="shared" si="100"/>
        <v>5</v>
      </c>
      <c r="AK186" s="10">
        <f t="shared" si="109"/>
        <v>300</v>
      </c>
      <c r="AL186" s="10">
        <f t="shared" si="92"/>
        <v>1776</v>
      </c>
      <c r="AM186" s="10">
        <f t="shared" si="101"/>
        <v>500</v>
      </c>
      <c r="AN186" s="6">
        <f t="shared" si="102"/>
        <v>500</v>
      </c>
      <c r="AO186" s="1">
        <f t="shared" si="103"/>
        <v>-50</v>
      </c>
    </row>
    <row r="187" spans="2:41" x14ac:dyDescent="0.2">
      <c r="B187" s="8">
        <f t="shared" si="104"/>
        <v>43337</v>
      </c>
      <c r="C187">
        <v>178</v>
      </c>
      <c r="D187" s="4">
        <v>5</v>
      </c>
      <c r="E187" s="5">
        <f t="shared" si="106"/>
        <v>5</v>
      </c>
      <c r="F187">
        <v>0</v>
      </c>
      <c r="G187" s="5">
        <f t="shared" si="93"/>
        <v>890</v>
      </c>
      <c r="H187">
        <v>178</v>
      </c>
      <c r="I187" s="5">
        <f t="shared" si="74"/>
        <v>745</v>
      </c>
      <c r="J187" s="5" t="str">
        <f t="shared" si="75"/>
        <v xml:space="preserve"> </v>
      </c>
      <c r="K187" s="5" t="str">
        <f t="shared" si="94"/>
        <v xml:space="preserve"> </v>
      </c>
      <c r="L187" s="5" t="str">
        <f t="shared" si="76"/>
        <v xml:space="preserve"> </v>
      </c>
      <c r="M187" t="str">
        <f t="shared" si="77"/>
        <v>F1</v>
      </c>
      <c r="N187" t="str">
        <f t="shared" si="78"/>
        <v xml:space="preserve"> </v>
      </c>
      <c r="O187" t="str">
        <f t="shared" si="79"/>
        <v xml:space="preserve"> </v>
      </c>
      <c r="P187" t="str">
        <f t="shared" si="80"/>
        <v xml:space="preserve"> </v>
      </c>
      <c r="Q187" t="str">
        <f t="shared" si="81"/>
        <v xml:space="preserve"> </v>
      </c>
      <c r="R187" t="str">
        <f t="shared" si="82"/>
        <v xml:space="preserve"> </v>
      </c>
      <c r="S187">
        <v>178</v>
      </c>
      <c r="T187">
        <f t="shared" si="108"/>
        <v>0.5</v>
      </c>
      <c r="U187" s="2">
        <f t="shared" si="107"/>
        <v>164.45037482344952</v>
      </c>
      <c r="V187" s="2">
        <f t="shared" si="84"/>
        <v>5</v>
      </c>
      <c r="W187" s="2">
        <f t="shared" si="110"/>
        <v>0.5</v>
      </c>
      <c r="X187" s="5" t="str">
        <f t="shared" si="85"/>
        <v xml:space="preserve"> </v>
      </c>
      <c r="Y187" s="5" t="str">
        <f t="shared" si="86"/>
        <v xml:space="preserve"> </v>
      </c>
      <c r="Z187" s="5" t="str">
        <f t="shared" si="87"/>
        <v xml:space="preserve"> </v>
      </c>
      <c r="AA187" s="5" t="str">
        <f t="shared" si="88"/>
        <v xml:space="preserve"> </v>
      </c>
      <c r="AB187" s="5">
        <f t="shared" si="89"/>
        <v>13</v>
      </c>
      <c r="AC187">
        <v>178</v>
      </c>
      <c r="AD187" s="5">
        <f t="shared" si="90"/>
        <v>13</v>
      </c>
      <c r="AE187" s="4">
        <f t="shared" si="96"/>
        <v>5</v>
      </c>
      <c r="AF187" s="4">
        <f t="shared" si="97"/>
        <v>3.4146129268565741</v>
      </c>
      <c r="AG187" s="4">
        <f t="shared" si="105"/>
        <v>2.8765609122689217</v>
      </c>
      <c r="AH187" s="4">
        <f t="shared" si="98"/>
        <v>5</v>
      </c>
      <c r="AI187" s="4">
        <f t="shared" si="99"/>
        <v>5</v>
      </c>
      <c r="AJ187" s="7">
        <f t="shared" si="100"/>
        <v>5</v>
      </c>
      <c r="AK187" s="10">
        <f t="shared" si="109"/>
        <v>300</v>
      </c>
      <c r="AL187" s="10">
        <f t="shared" si="92"/>
        <v>1788</v>
      </c>
      <c r="AM187" s="10">
        <f t="shared" si="101"/>
        <v>500</v>
      </c>
      <c r="AN187" s="6">
        <f t="shared" si="102"/>
        <v>500</v>
      </c>
      <c r="AO187" s="1">
        <f t="shared" si="103"/>
        <v>-50</v>
      </c>
    </row>
    <row r="188" spans="2:41" x14ac:dyDescent="0.2">
      <c r="B188" s="8">
        <f t="shared" si="104"/>
        <v>43338</v>
      </c>
      <c r="C188">
        <v>179</v>
      </c>
      <c r="D188" s="4">
        <v>5</v>
      </c>
      <c r="E188" s="5">
        <f t="shared" si="106"/>
        <v>5</v>
      </c>
      <c r="F188">
        <v>0</v>
      </c>
      <c r="G188" s="5">
        <f t="shared" si="93"/>
        <v>895</v>
      </c>
      <c r="H188">
        <v>179</v>
      </c>
      <c r="I188" s="5">
        <f t="shared" si="74"/>
        <v>750</v>
      </c>
      <c r="J188" s="5" t="str">
        <f t="shared" si="75"/>
        <v xml:space="preserve"> </v>
      </c>
      <c r="K188" s="5" t="str">
        <f t="shared" si="94"/>
        <v xml:space="preserve"> </v>
      </c>
      <c r="L188" s="5" t="str">
        <f t="shared" si="76"/>
        <v xml:space="preserve"> </v>
      </c>
      <c r="M188" t="str">
        <f t="shared" si="77"/>
        <v>F1</v>
      </c>
      <c r="N188" t="str">
        <f t="shared" si="78"/>
        <v xml:space="preserve"> </v>
      </c>
      <c r="O188" t="str">
        <f t="shared" si="79"/>
        <v xml:space="preserve"> </v>
      </c>
      <c r="P188" t="str">
        <f t="shared" si="80"/>
        <v xml:space="preserve"> </v>
      </c>
      <c r="Q188" t="str">
        <f t="shared" si="81"/>
        <v xml:space="preserve"> </v>
      </c>
      <c r="R188" t="str">
        <f t="shared" si="82"/>
        <v xml:space="preserve"> </v>
      </c>
      <c r="S188">
        <v>179</v>
      </c>
      <c r="T188">
        <f t="shared" si="108"/>
        <v>0.5</v>
      </c>
      <c r="U188" s="2">
        <f t="shared" si="107"/>
        <v>171.09172468549014</v>
      </c>
      <c r="V188" s="2">
        <f t="shared" si="84"/>
        <v>5</v>
      </c>
      <c r="W188" s="2">
        <f t="shared" si="110"/>
        <v>0.5</v>
      </c>
      <c r="X188" s="5" t="str">
        <f t="shared" si="85"/>
        <v xml:space="preserve"> </v>
      </c>
      <c r="Y188" s="5" t="str">
        <f t="shared" si="86"/>
        <v xml:space="preserve"> </v>
      </c>
      <c r="Z188" s="5" t="str">
        <f t="shared" si="87"/>
        <v xml:space="preserve"> </v>
      </c>
      <c r="AA188" s="5" t="str">
        <f t="shared" si="88"/>
        <v xml:space="preserve"> </v>
      </c>
      <c r="AB188" s="5">
        <f t="shared" si="89"/>
        <v>13</v>
      </c>
      <c r="AC188">
        <v>179</v>
      </c>
      <c r="AD188" s="5">
        <f t="shared" si="90"/>
        <v>13</v>
      </c>
      <c r="AE188" s="4">
        <f t="shared" si="96"/>
        <v>5</v>
      </c>
      <c r="AF188" s="4">
        <f t="shared" si="97"/>
        <v>3.5505345853174854</v>
      </c>
      <c r="AG188" s="4">
        <f t="shared" si="105"/>
        <v>2.9907466612059657</v>
      </c>
      <c r="AH188" s="4">
        <f t="shared" si="98"/>
        <v>5</v>
      </c>
      <c r="AI188" s="4">
        <f t="shared" si="99"/>
        <v>5</v>
      </c>
      <c r="AJ188" s="7">
        <f t="shared" si="100"/>
        <v>5</v>
      </c>
      <c r="AK188" s="10">
        <f t="shared" si="109"/>
        <v>300</v>
      </c>
      <c r="AL188" s="10">
        <f t="shared" si="92"/>
        <v>1800</v>
      </c>
      <c r="AM188" s="10">
        <f t="shared" si="101"/>
        <v>500</v>
      </c>
      <c r="AN188" s="6">
        <f t="shared" si="102"/>
        <v>500</v>
      </c>
      <c r="AO188" s="1">
        <f t="shared" si="103"/>
        <v>-50</v>
      </c>
    </row>
    <row r="189" spans="2:41" x14ac:dyDescent="0.2">
      <c r="B189" s="8">
        <f t="shared" si="104"/>
        <v>43339</v>
      </c>
      <c r="C189">
        <v>180</v>
      </c>
      <c r="D189" s="4">
        <v>5</v>
      </c>
      <c r="E189" s="5">
        <f t="shared" si="106"/>
        <v>5</v>
      </c>
      <c r="F189">
        <v>0</v>
      </c>
      <c r="G189" s="5">
        <f t="shared" si="93"/>
        <v>900</v>
      </c>
      <c r="H189">
        <v>180</v>
      </c>
      <c r="I189" s="5">
        <f t="shared" si="74"/>
        <v>755</v>
      </c>
      <c r="J189" s="5" t="str">
        <f t="shared" si="75"/>
        <v xml:space="preserve"> </v>
      </c>
      <c r="K189" s="5" t="str">
        <f t="shared" si="94"/>
        <v xml:space="preserve"> </v>
      </c>
      <c r="L189" s="5" t="str">
        <f t="shared" si="76"/>
        <v xml:space="preserve"> </v>
      </c>
      <c r="M189" t="str">
        <f t="shared" si="77"/>
        <v>F1</v>
      </c>
      <c r="N189" t="str">
        <f t="shared" si="78"/>
        <v xml:space="preserve"> </v>
      </c>
      <c r="O189" t="str">
        <f t="shared" si="79"/>
        <v xml:space="preserve"> </v>
      </c>
      <c r="P189" t="str">
        <f t="shared" si="80"/>
        <v xml:space="preserve"> </v>
      </c>
      <c r="Q189" t="str">
        <f t="shared" si="81"/>
        <v xml:space="preserve"> </v>
      </c>
      <c r="R189" t="str">
        <f t="shared" si="82"/>
        <v xml:space="preserve"> </v>
      </c>
      <c r="S189">
        <v>180</v>
      </c>
      <c r="T189">
        <f t="shared" si="108"/>
        <v>0.5</v>
      </c>
      <c r="U189" s="2">
        <f t="shared" si="107"/>
        <v>178.00136790171163</v>
      </c>
      <c r="V189" s="2">
        <f t="shared" si="84"/>
        <v>5</v>
      </c>
      <c r="W189" s="2">
        <f t="shared" si="110"/>
        <v>0.5</v>
      </c>
      <c r="X189" s="5" t="str">
        <f t="shared" si="85"/>
        <v xml:space="preserve"> </v>
      </c>
      <c r="Y189" s="5" t="str">
        <f t="shared" si="86"/>
        <v xml:space="preserve"> </v>
      </c>
      <c r="Z189" s="5" t="str">
        <f t="shared" si="87"/>
        <v xml:space="preserve"> </v>
      </c>
      <c r="AA189" s="5" t="str">
        <f t="shared" si="88"/>
        <v xml:space="preserve"> </v>
      </c>
      <c r="AB189" s="5">
        <f t="shared" si="89"/>
        <v>13</v>
      </c>
      <c r="AC189">
        <v>180</v>
      </c>
      <c r="AD189" s="5">
        <f t="shared" si="90"/>
        <v>13</v>
      </c>
      <c r="AE189" s="4">
        <f t="shared" si="96"/>
        <v>5</v>
      </c>
      <c r="AF189" s="4">
        <f t="shared" si="97"/>
        <v>3.6919471271698554</v>
      </c>
      <c r="AG189" s="4">
        <f t="shared" si="105"/>
        <v>3.1095452190174688</v>
      </c>
      <c r="AH189" s="4">
        <f t="shared" si="98"/>
        <v>5</v>
      </c>
      <c r="AI189" s="4">
        <f t="shared" si="99"/>
        <v>5</v>
      </c>
      <c r="AJ189" s="7">
        <f t="shared" si="100"/>
        <v>5</v>
      </c>
      <c r="AK189" s="10">
        <f t="shared" si="109"/>
        <v>300</v>
      </c>
      <c r="AL189" s="10">
        <f t="shared" si="92"/>
        <v>1812</v>
      </c>
      <c r="AM189" s="10">
        <f t="shared" si="101"/>
        <v>500</v>
      </c>
      <c r="AN189" s="6">
        <f t="shared" si="102"/>
        <v>500</v>
      </c>
      <c r="AO189" s="1">
        <f t="shared" si="103"/>
        <v>-50</v>
      </c>
    </row>
    <row r="190" spans="2:41" x14ac:dyDescent="0.2">
      <c r="B190" s="8">
        <f t="shared" si="104"/>
        <v>43340</v>
      </c>
      <c r="C190">
        <v>181</v>
      </c>
      <c r="D190" s="4">
        <v>5</v>
      </c>
      <c r="E190" s="5">
        <f t="shared" si="106"/>
        <v>5</v>
      </c>
      <c r="F190">
        <v>0</v>
      </c>
      <c r="G190" s="5">
        <f t="shared" si="93"/>
        <v>905</v>
      </c>
      <c r="H190">
        <v>181</v>
      </c>
      <c r="I190" s="5">
        <f t="shared" si="74"/>
        <v>760</v>
      </c>
      <c r="J190" s="5" t="str">
        <f t="shared" si="75"/>
        <v xml:space="preserve"> </v>
      </c>
      <c r="K190" s="5" t="str">
        <f t="shared" si="94"/>
        <v xml:space="preserve"> </v>
      </c>
      <c r="L190" s="5" t="str">
        <f t="shared" si="76"/>
        <v xml:space="preserve"> </v>
      </c>
      <c r="M190" t="str">
        <f t="shared" si="77"/>
        <v>F1</v>
      </c>
      <c r="N190" t="str">
        <f t="shared" si="78"/>
        <v xml:space="preserve"> </v>
      </c>
      <c r="O190" t="str">
        <f t="shared" si="79"/>
        <v xml:space="preserve"> </v>
      </c>
      <c r="P190" t="str">
        <f t="shared" si="80"/>
        <v xml:space="preserve"> </v>
      </c>
      <c r="Q190" t="str">
        <f t="shared" si="81"/>
        <v xml:space="preserve"> </v>
      </c>
      <c r="R190" t="str">
        <f t="shared" si="82"/>
        <v xml:space="preserve"> </v>
      </c>
      <c r="S190">
        <v>181</v>
      </c>
      <c r="T190">
        <f t="shared" si="108"/>
        <v>0.5</v>
      </c>
      <c r="U190" s="2">
        <f t="shared" si="107"/>
        <v>185.19014282958602</v>
      </c>
      <c r="V190" s="2">
        <f t="shared" si="84"/>
        <v>5</v>
      </c>
      <c r="W190" s="2">
        <f t="shared" si="110"/>
        <v>0.5</v>
      </c>
      <c r="X190" s="5" t="str">
        <f t="shared" si="85"/>
        <v xml:space="preserve"> </v>
      </c>
      <c r="Y190" s="5" t="str">
        <f t="shared" si="86"/>
        <v xml:space="preserve"> </v>
      </c>
      <c r="Z190" s="5" t="str">
        <f t="shared" si="87"/>
        <v xml:space="preserve"> </v>
      </c>
      <c r="AA190" s="5" t="str">
        <f t="shared" si="88"/>
        <v xml:space="preserve"> </v>
      </c>
      <c r="AB190" s="5">
        <f t="shared" si="89"/>
        <v>13</v>
      </c>
      <c r="AC190">
        <v>181</v>
      </c>
      <c r="AD190" s="5">
        <f t="shared" si="90"/>
        <v>13</v>
      </c>
      <c r="AE190" s="4">
        <f t="shared" si="96"/>
        <v>5</v>
      </c>
      <c r="AF190" s="4">
        <f t="shared" si="97"/>
        <v>3.8390723698985507</v>
      </c>
      <c r="AG190" s="4">
        <f t="shared" si="105"/>
        <v>3.2331429312492661</v>
      </c>
      <c r="AH190" s="4">
        <f t="shared" si="98"/>
        <v>5</v>
      </c>
      <c r="AI190" s="4">
        <f t="shared" si="99"/>
        <v>5</v>
      </c>
      <c r="AJ190" s="7">
        <f t="shared" si="100"/>
        <v>5</v>
      </c>
      <c r="AK190" s="10">
        <f t="shared" si="109"/>
        <v>300</v>
      </c>
      <c r="AL190" s="10">
        <f t="shared" si="92"/>
        <v>1824</v>
      </c>
      <c r="AM190" s="10">
        <f t="shared" si="101"/>
        <v>500</v>
      </c>
      <c r="AN190" s="6">
        <f t="shared" si="102"/>
        <v>500</v>
      </c>
      <c r="AO190" s="1">
        <f t="shared" si="103"/>
        <v>-50</v>
      </c>
    </row>
    <row r="191" spans="2:41" x14ac:dyDescent="0.2">
      <c r="B191" s="8">
        <f t="shared" si="104"/>
        <v>43341</v>
      </c>
      <c r="C191">
        <v>182</v>
      </c>
      <c r="D191" s="4">
        <v>5</v>
      </c>
      <c r="E191" s="5">
        <f t="shared" si="106"/>
        <v>5</v>
      </c>
      <c r="F191">
        <v>0</v>
      </c>
      <c r="G191" s="5">
        <f t="shared" si="93"/>
        <v>910</v>
      </c>
      <c r="H191">
        <v>182</v>
      </c>
      <c r="I191" s="5">
        <f t="shared" si="74"/>
        <v>765</v>
      </c>
      <c r="J191" s="5" t="str">
        <f t="shared" si="75"/>
        <v xml:space="preserve"> </v>
      </c>
      <c r="K191" s="5" t="str">
        <f t="shared" si="94"/>
        <v xml:space="preserve"> </v>
      </c>
      <c r="L191" s="5" t="str">
        <f t="shared" si="76"/>
        <v xml:space="preserve"> </v>
      </c>
      <c r="M191" t="str">
        <f t="shared" si="77"/>
        <v>F1</v>
      </c>
      <c r="N191" t="str">
        <f t="shared" si="78"/>
        <v xml:space="preserve"> </v>
      </c>
      <c r="O191" t="str">
        <f t="shared" si="79"/>
        <v xml:space="preserve"> </v>
      </c>
      <c r="P191" t="str">
        <f t="shared" si="80"/>
        <v xml:space="preserve"> </v>
      </c>
      <c r="Q191" t="str">
        <f t="shared" si="81"/>
        <v xml:space="preserve"> </v>
      </c>
      <c r="R191" t="str">
        <f t="shared" si="82"/>
        <v xml:space="preserve"> </v>
      </c>
      <c r="S191">
        <v>182</v>
      </c>
      <c r="T191">
        <f t="shared" si="108"/>
        <v>0.5</v>
      </c>
      <c r="U191" s="2">
        <f t="shared" si="107"/>
        <v>192.66932566818906</v>
      </c>
      <c r="V191" s="2">
        <f t="shared" si="84"/>
        <v>5</v>
      </c>
      <c r="W191" s="2">
        <f t="shared" si="110"/>
        <v>0.5</v>
      </c>
      <c r="X191" s="5" t="str">
        <f t="shared" si="85"/>
        <v xml:space="preserve"> </v>
      </c>
      <c r="Y191" s="5" t="str">
        <f t="shared" si="86"/>
        <v xml:space="preserve"> </v>
      </c>
      <c r="Z191" s="5" t="str">
        <f t="shared" si="87"/>
        <v xml:space="preserve"> </v>
      </c>
      <c r="AA191" s="5" t="str">
        <f t="shared" si="88"/>
        <v xml:space="preserve"> </v>
      </c>
      <c r="AB191" s="5">
        <f t="shared" si="89"/>
        <v>13</v>
      </c>
      <c r="AC191">
        <v>182</v>
      </c>
      <c r="AD191" s="5">
        <f t="shared" si="90"/>
        <v>13</v>
      </c>
      <c r="AE191" s="4">
        <f t="shared" si="96"/>
        <v>5</v>
      </c>
      <c r="AF191" s="4">
        <f t="shared" si="97"/>
        <v>3.9921410918410136</v>
      </c>
      <c r="AG191" s="4">
        <f t="shared" si="105"/>
        <v>3.3617336713251955</v>
      </c>
      <c r="AH191" s="4">
        <f t="shared" si="98"/>
        <v>5</v>
      </c>
      <c r="AI191" s="4">
        <f t="shared" si="99"/>
        <v>5</v>
      </c>
      <c r="AJ191" s="7">
        <f t="shared" si="100"/>
        <v>5</v>
      </c>
      <c r="AK191" s="10">
        <f t="shared" si="109"/>
        <v>300</v>
      </c>
      <c r="AL191" s="10">
        <f t="shared" si="92"/>
        <v>1836</v>
      </c>
      <c r="AM191" s="10">
        <f t="shared" si="101"/>
        <v>500</v>
      </c>
      <c r="AN191" s="6">
        <f t="shared" si="102"/>
        <v>500</v>
      </c>
      <c r="AO191" s="1">
        <f t="shared" si="103"/>
        <v>-50</v>
      </c>
    </row>
    <row r="192" spans="2:41" x14ac:dyDescent="0.2">
      <c r="B192" s="8">
        <f t="shared" si="104"/>
        <v>43342</v>
      </c>
      <c r="C192">
        <v>183</v>
      </c>
      <c r="D192" s="4">
        <v>5</v>
      </c>
      <c r="E192" s="5">
        <f t="shared" si="106"/>
        <v>5</v>
      </c>
      <c r="F192">
        <v>0</v>
      </c>
      <c r="G192" s="5">
        <f t="shared" si="93"/>
        <v>915</v>
      </c>
      <c r="H192">
        <v>183</v>
      </c>
      <c r="I192" s="5">
        <f t="shared" si="74"/>
        <v>770</v>
      </c>
      <c r="J192" s="5" t="str">
        <f t="shared" si="75"/>
        <v xml:space="preserve"> </v>
      </c>
      <c r="K192" s="5" t="str">
        <f t="shared" si="94"/>
        <v xml:space="preserve"> </v>
      </c>
      <c r="L192" s="5" t="str">
        <f t="shared" si="76"/>
        <v xml:space="preserve"> </v>
      </c>
      <c r="M192" t="str">
        <f t="shared" si="77"/>
        <v>F1</v>
      </c>
      <c r="N192" t="str">
        <f t="shared" si="78"/>
        <v xml:space="preserve"> </v>
      </c>
      <c r="O192" t="str">
        <f t="shared" si="79"/>
        <v xml:space="preserve"> </v>
      </c>
      <c r="P192" t="str">
        <f t="shared" si="80"/>
        <v xml:space="preserve"> </v>
      </c>
      <c r="Q192" t="str">
        <f t="shared" si="81"/>
        <v xml:space="preserve"> </v>
      </c>
      <c r="R192" t="str">
        <f t="shared" si="82"/>
        <v xml:space="preserve"> </v>
      </c>
      <c r="S192">
        <v>183</v>
      </c>
      <c r="T192">
        <f t="shared" si="108"/>
        <v>0.5</v>
      </c>
      <c r="U192" s="2">
        <f t="shared" si="107"/>
        <v>200.45064814586905</v>
      </c>
      <c r="V192" s="2">
        <f t="shared" si="84"/>
        <v>5</v>
      </c>
      <c r="W192" s="2">
        <f t="shared" si="110"/>
        <v>0.5</v>
      </c>
      <c r="X192" s="5" t="str">
        <f t="shared" si="85"/>
        <v xml:space="preserve"> </v>
      </c>
      <c r="Y192" s="5" t="str">
        <f t="shared" si="86"/>
        <v xml:space="preserve"> </v>
      </c>
      <c r="Z192" s="5" t="str">
        <f t="shared" si="87"/>
        <v xml:space="preserve"> </v>
      </c>
      <c r="AA192" s="5" t="str">
        <f t="shared" si="88"/>
        <v xml:space="preserve"> </v>
      </c>
      <c r="AB192" s="5">
        <f t="shared" si="89"/>
        <v>13</v>
      </c>
      <c r="AC192">
        <v>183</v>
      </c>
      <c r="AD192" s="5">
        <f t="shared" si="90"/>
        <v>13</v>
      </c>
      <c r="AE192" s="4">
        <f t="shared" si="96"/>
        <v>5</v>
      </c>
      <c r="AF192" s="4">
        <f t="shared" si="97"/>
        <v>4.1513933941825281</v>
      </c>
      <c r="AG192" s="4">
        <f t="shared" si="105"/>
        <v>3.4955191446538931</v>
      </c>
      <c r="AH192" s="4">
        <f t="shared" si="98"/>
        <v>5</v>
      </c>
      <c r="AI192" s="4">
        <f t="shared" si="99"/>
        <v>5</v>
      </c>
      <c r="AJ192" s="7">
        <f t="shared" si="100"/>
        <v>5</v>
      </c>
      <c r="AK192" s="10">
        <f t="shared" si="109"/>
        <v>300</v>
      </c>
      <c r="AL192" s="10">
        <f t="shared" si="92"/>
        <v>1848</v>
      </c>
      <c r="AM192" s="10">
        <f t="shared" si="101"/>
        <v>500</v>
      </c>
      <c r="AN192" s="6">
        <f t="shared" si="102"/>
        <v>500</v>
      </c>
      <c r="AO192" s="1">
        <f t="shared" si="103"/>
        <v>-50</v>
      </c>
    </row>
    <row r="193" spans="2:41" x14ac:dyDescent="0.2">
      <c r="B193" s="8">
        <f t="shared" si="104"/>
        <v>43343</v>
      </c>
      <c r="C193">
        <v>184</v>
      </c>
      <c r="D193" s="4">
        <v>5</v>
      </c>
      <c r="E193" s="5">
        <f t="shared" si="106"/>
        <v>5</v>
      </c>
      <c r="F193">
        <v>0</v>
      </c>
      <c r="G193" s="5">
        <f t="shared" si="93"/>
        <v>920</v>
      </c>
      <c r="H193">
        <v>184</v>
      </c>
      <c r="I193" s="5">
        <f t="shared" si="74"/>
        <v>775</v>
      </c>
      <c r="J193" s="5" t="str">
        <f t="shared" si="75"/>
        <v xml:space="preserve"> </v>
      </c>
      <c r="K193" s="5" t="str">
        <f t="shared" si="94"/>
        <v xml:space="preserve"> </v>
      </c>
      <c r="L193" s="5" t="str">
        <f t="shared" si="76"/>
        <v xml:space="preserve"> </v>
      </c>
      <c r="M193" t="str">
        <f t="shared" si="77"/>
        <v>F1</v>
      </c>
      <c r="N193" t="str">
        <f t="shared" si="78"/>
        <v xml:space="preserve"> </v>
      </c>
      <c r="O193" t="str">
        <f t="shared" si="79"/>
        <v xml:space="preserve"> </v>
      </c>
      <c r="P193" t="str">
        <f t="shared" si="80"/>
        <v xml:space="preserve"> </v>
      </c>
      <c r="Q193" t="str">
        <f t="shared" si="81"/>
        <v xml:space="preserve"> </v>
      </c>
      <c r="R193" t="str">
        <f t="shared" si="82"/>
        <v xml:space="preserve"> </v>
      </c>
      <c r="S193">
        <v>184</v>
      </c>
      <c r="T193">
        <f t="shared" si="108"/>
        <v>0.5</v>
      </c>
      <c r="U193" s="2">
        <f t="shared" si="107"/>
        <v>208.54631592245255</v>
      </c>
      <c r="V193" s="2">
        <f t="shared" si="84"/>
        <v>5</v>
      </c>
      <c r="W193" s="2">
        <f t="shared" si="110"/>
        <v>0.5</v>
      </c>
      <c r="X193" s="5" t="str">
        <f t="shared" si="85"/>
        <v xml:space="preserve"> </v>
      </c>
      <c r="Y193" s="5" t="str">
        <f t="shared" si="86"/>
        <v xml:space="preserve"> </v>
      </c>
      <c r="Z193" s="5" t="str">
        <f t="shared" si="87"/>
        <v xml:space="preserve"> </v>
      </c>
      <c r="AA193" s="5" t="str">
        <f t="shared" si="88"/>
        <v xml:space="preserve"> </v>
      </c>
      <c r="AB193" s="5">
        <f t="shared" si="89"/>
        <v>13</v>
      </c>
      <c r="AC193">
        <v>184</v>
      </c>
      <c r="AD193" s="5">
        <f t="shared" si="90"/>
        <v>13</v>
      </c>
      <c r="AE193" s="4">
        <f t="shared" si="96"/>
        <v>5</v>
      </c>
      <c r="AF193" s="4">
        <f t="shared" si="97"/>
        <v>4.3170790775751602</v>
      </c>
      <c r="AG193" s="4">
        <f t="shared" si="105"/>
        <v>3.6347092050207217</v>
      </c>
      <c r="AH193" s="4">
        <f t="shared" si="98"/>
        <v>5</v>
      </c>
      <c r="AI193" s="4">
        <f t="shared" si="99"/>
        <v>5</v>
      </c>
      <c r="AJ193" s="7">
        <f t="shared" si="100"/>
        <v>5</v>
      </c>
      <c r="AK193" s="10">
        <f t="shared" si="109"/>
        <v>300</v>
      </c>
      <c r="AL193" s="10">
        <f t="shared" si="92"/>
        <v>1860</v>
      </c>
      <c r="AM193" s="10">
        <f t="shared" si="101"/>
        <v>500</v>
      </c>
      <c r="AN193" s="6">
        <f t="shared" si="102"/>
        <v>500</v>
      </c>
      <c r="AO193" s="1">
        <f t="shared" si="103"/>
        <v>-50</v>
      </c>
    </row>
    <row r="194" spans="2:41" x14ac:dyDescent="0.2">
      <c r="B194" s="8">
        <f t="shared" si="104"/>
        <v>43344</v>
      </c>
      <c r="C194">
        <v>185</v>
      </c>
      <c r="D194" s="4">
        <v>5</v>
      </c>
      <c r="E194" s="5">
        <f t="shared" si="106"/>
        <v>5</v>
      </c>
      <c r="F194">
        <v>0</v>
      </c>
      <c r="G194" s="5">
        <f t="shared" si="93"/>
        <v>925</v>
      </c>
      <c r="H194">
        <v>185</v>
      </c>
      <c r="I194" s="5">
        <f t="shared" si="74"/>
        <v>780</v>
      </c>
      <c r="J194" s="5" t="str">
        <f t="shared" si="75"/>
        <v xml:space="preserve"> </v>
      </c>
      <c r="K194" s="5" t="str">
        <f t="shared" si="94"/>
        <v xml:space="preserve"> </v>
      </c>
      <c r="L194" s="5" t="str">
        <f t="shared" si="76"/>
        <v xml:space="preserve"> </v>
      </c>
      <c r="M194" t="str">
        <f t="shared" si="77"/>
        <v>F1</v>
      </c>
      <c r="N194" t="str">
        <f t="shared" si="78"/>
        <v xml:space="preserve"> </v>
      </c>
      <c r="O194" t="str">
        <f t="shared" si="79"/>
        <v xml:space="preserve"> </v>
      </c>
      <c r="P194" t="str">
        <f t="shared" si="80"/>
        <v xml:space="preserve"> </v>
      </c>
      <c r="Q194" t="str">
        <f t="shared" si="81"/>
        <v xml:space="preserve"> </v>
      </c>
      <c r="R194" t="str">
        <f t="shared" si="82"/>
        <v xml:space="preserve"> </v>
      </c>
      <c r="S194">
        <v>185</v>
      </c>
      <c r="T194">
        <f t="shared" si="108"/>
        <v>0.5</v>
      </c>
      <c r="U194" s="2">
        <f t="shared" si="107"/>
        <v>216.96902773484686</v>
      </c>
      <c r="V194" s="2">
        <f t="shared" si="84"/>
        <v>5</v>
      </c>
      <c r="W194" s="2">
        <f t="shared" si="110"/>
        <v>0.5</v>
      </c>
      <c r="X194" s="5" t="str">
        <f t="shared" si="85"/>
        <v xml:space="preserve"> </v>
      </c>
      <c r="Y194" s="5" t="str">
        <f t="shared" si="86"/>
        <v xml:space="preserve"> </v>
      </c>
      <c r="Z194" s="5" t="str">
        <f t="shared" si="87"/>
        <v xml:space="preserve"> </v>
      </c>
      <c r="AA194" s="5" t="str">
        <f t="shared" si="88"/>
        <v xml:space="preserve"> </v>
      </c>
      <c r="AB194" s="5">
        <f t="shared" si="89"/>
        <v>13</v>
      </c>
      <c r="AC194">
        <v>185</v>
      </c>
      <c r="AD194" s="5">
        <f t="shared" si="90"/>
        <v>13</v>
      </c>
      <c r="AE194" s="4">
        <f t="shared" si="96"/>
        <v>5</v>
      </c>
      <c r="AF194" s="4">
        <f t="shared" si="97"/>
        <v>4.4894580339711139</v>
      </c>
      <c r="AG194" s="4">
        <f t="shared" si="105"/>
        <v>3.7795221837611068</v>
      </c>
      <c r="AH194" s="4">
        <f t="shared" si="98"/>
        <v>5</v>
      </c>
      <c r="AI194" s="4">
        <f t="shared" si="99"/>
        <v>5</v>
      </c>
      <c r="AJ194" s="7">
        <f t="shared" si="100"/>
        <v>5</v>
      </c>
      <c r="AK194" s="10">
        <f t="shared" si="109"/>
        <v>300</v>
      </c>
      <c r="AL194" s="10">
        <f t="shared" si="92"/>
        <v>1872</v>
      </c>
      <c r="AM194" s="10">
        <f t="shared" si="101"/>
        <v>500</v>
      </c>
      <c r="AN194" s="6">
        <f t="shared" si="102"/>
        <v>500</v>
      </c>
      <c r="AO194" s="1">
        <f t="shared" si="103"/>
        <v>-50</v>
      </c>
    </row>
    <row r="195" spans="2:41" x14ac:dyDescent="0.2">
      <c r="B195" s="8">
        <f t="shared" si="104"/>
        <v>43345</v>
      </c>
      <c r="C195">
        <v>186</v>
      </c>
      <c r="D195" s="4">
        <v>5</v>
      </c>
      <c r="E195" s="5">
        <f t="shared" si="106"/>
        <v>5</v>
      </c>
      <c r="F195">
        <v>0</v>
      </c>
      <c r="G195" s="5">
        <f t="shared" si="93"/>
        <v>930</v>
      </c>
      <c r="H195">
        <v>186</v>
      </c>
      <c r="I195" s="5">
        <f t="shared" si="74"/>
        <v>785</v>
      </c>
      <c r="J195" s="5" t="str">
        <f t="shared" si="75"/>
        <v xml:space="preserve"> </v>
      </c>
      <c r="K195" s="5" t="str">
        <f t="shared" si="94"/>
        <v xml:space="preserve"> </v>
      </c>
      <c r="L195" s="5" t="str">
        <f t="shared" si="76"/>
        <v xml:space="preserve"> </v>
      </c>
      <c r="M195" t="str">
        <f t="shared" si="77"/>
        <v>F1</v>
      </c>
      <c r="N195" t="str">
        <f t="shared" si="78"/>
        <v xml:space="preserve"> </v>
      </c>
      <c r="O195" t="str">
        <f t="shared" si="79"/>
        <v xml:space="preserve"> </v>
      </c>
      <c r="P195" t="str">
        <f t="shared" si="80"/>
        <v xml:space="preserve"> </v>
      </c>
      <c r="Q195" t="str">
        <f t="shared" si="81"/>
        <v xml:space="preserve"> </v>
      </c>
      <c r="R195" t="str">
        <f t="shared" si="82"/>
        <v xml:space="preserve"> </v>
      </c>
      <c r="S195">
        <v>186</v>
      </c>
      <c r="T195">
        <f t="shared" si="108"/>
        <v>0.5</v>
      </c>
      <c r="U195" s="2">
        <f t="shared" si="107"/>
        <v>225.73199531608188</v>
      </c>
      <c r="V195" s="2">
        <f t="shared" si="84"/>
        <v>5</v>
      </c>
      <c r="W195" s="2">
        <f t="shared" si="110"/>
        <v>0.5</v>
      </c>
      <c r="X195" s="5" t="str">
        <f t="shared" si="85"/>
        <v xml:space="preserve"> </v>
      </c>
      <c r="Y195" s="5" t="str">
        <f t="shared" si="86"/>
        <v xml:space="preserve"> </v>
      </c>
      <c r="Z195" s="5" t="str">
        <f t="shared" si="87"/>
        <v xml:space="preserve"> </v>
      </c>
      <c r="AA195" s="5" t="str">
        <f t="shared" si="88"/>
        <v xml:space="preserve"> </v>
      </c>
      <c r="AB195" s="5">
        <f t="shared" si="89"/>
        <v>13</v>
      </c>
      <c r="AC195">
        <v>186</v>
      </c>
      <c r="AD195" s="5">
        <f t="shared" si="90"/>
        <v>13</v>
      </c>
      <c r="AE195" s="4">
        <f t="shared" si="96"/>
        <v>5</v>
      </c>
      <c r="AF195" s="4">
        <f t="shared" si="97"/>
        <v>4.6688006542851603</v>
      </c>
      <c r="AG195" s="4">
        <f t="shared" si="105"/>
        <v>3.9301852322316377</v>
      </c>
      <c r="AH195" s="4">
        <f t="shared" si="98"/>
        <v>5</v>
      </c>
      <c r="AI195" s="4">
        <f t="shared" si="99"/>
        <v>5</v>
      </c>
      <c r="AJ195" s="7">
        <f t="shared" si="100"/>
        <v>5</v>
      </c>
      <c r="AK195" s="10">
        <f t="shared" si="109"/>
        <v>300</v>
      </c>
      <c r="AL195" s="10">
        <f t="shared" si="92"/>
        <v>1884</v>
      </c>
      <c r="AM195" s="10">
        <f t="shared" si="101"/>
        <v>500</v>
      </c>
      <c r="AN195" s="6">
        <f t="shared" si="102"/>
        <v>500</v>
      </c>
      <c r="AO195" s="1">
        <f t="shared" si="103"/>
        <v>-50</v>
      </c>
    </row>
    <row r="196" spans="2:41" x14ac:dyDescent="0.2">
      <c r="B196" s="8">
        <f t="shared" si="104"/>
        <v>43346</v>
      </c>
      <c r="C196">
        <v>187</v>
      </c>
      <c r="D196" s="4">
        <v>5</v>
      </c>
      <c r="E196" s="5">
        <f t="shared" si="106"/>
        <v>5</v>
      </c>
      <c r="F196">
        <v>0</v>
      </c>
      <c r="G196" s="5">
        <f t="shared" si="93"/>
        <v>935</v>
      </c>
      <c r="H196">
        <v>187</v>
      </c>
      <c r="I196" s="5">
        <f t="shared" si="74"/>
        <v>790</v>
      </c>
      <c r="J196" s="5" t="str">
        <f t="shared" si="75"/>
        <v xml:space="preserve"> </v>
      </c>
      <c r="K196" s="5" t="str">
        <f t="shared" si="94"/>
        <v xml:space="preserve"> </v>
      </c>
      <c r="L196" s="5" t="str">
        <f t="shared" si="76"/>
        <v xml:space="preserve"> </v>
      </c>
      <c r="M196" t="str">
        <f t="shared" si="77"/>
        <v>F1</v>
      </c>
      <c r="N196" t="str">
        <f t="shared" si="78"/>
        <v xml:space="preserve"> </v>
      </c>
      <c r="O196" t="str">
        <f t="shared" si="79"/>
        <v xml:space="preserve"> </v>
      </c>
      <c r="P196" t="str">
        <f t="shared" si="80"/>
        <v xml:space="preserve"> </v>
      </c>
      <c r="Q196" t="str">
        <f t="shared" si="81"/>
        <v xml:space="preserve"> </v>
      </c>
      <c r="R196" t="str">
        <f t="shared" si="82"/>
        <v xml:space="preserve"> </v>
      </c>
      <c r="S196">
        <v>187</v>
      </c>
      <c r="T196">
        <f t="shared" si="108"/>
        <v>0.5</v>
      </c>
      <c r="U196" s="2">
        <f t="shared" si="107"/>
        <v>234.84896411902454</v>
      </c>
      <c r="V196" s="2">
        <f t="shared" si="84"/>
        <v>5</v>
      </c>
      <c r="W196" s="2">
        <f t="shared" si="110"/>
        <v>0.5</v>
      </c>
      <c r="X196" s="5" t="str">
        <f t="shared" si="85"/>
        <v xml:space="preserve"> </v>
      </c>
      <c r="Y196" s="5" t="str">
        <f t="shared" si="86"/>
        <v xml:space="preserve"> </v>
      </c>
      <c r="Z196" s="5" t="str">
        <f t="shared" si="87"/>
        <v xml:space="preserve"> </v>
      </c>
      <c r="AA196" s="5" t="str">
        <f t="shared" si="88"/>
        <v xml:space="preserve"> </v>
      </c>
      <c r="AB196" s="5">
        <f t="shared" si="89"/>
        <v>13</v>
      </c>
      <c r="AC196">
        <v>187</v>
      </c>
      <c r="AD196" s="5">
        <f t="shared" si="90"/>
        <v>13</v>
      </c>
      <c r="AE196" s="4">
        <f t="shared" si="96"/>
        <v>5</v>
      </c>
      <c r="AF196" s="4">
        <f t="shared" si="97"/>
        <v>4.8553882525255609</v>
      </c>
      <c r="AG196" s="4">
        <f t="shared" si="105"/>
        <v>4.0869346781160987</v>
      </c>
      <c r="AH196" s="4">
        <f t="shared" si="98"/>
        <v>5</v>
      </c>
      <c r="AI196" s="4">
        <f t="shared" si="99"/>
        <v>5</v>
      </c>
      <c r="AJ196" s="7">
        <f t="shared" si="100"/>
        <v>5</v>
      </c>
      <c r="AK196" s="10">
        <f t="shared" si="109"/>
        <v>300</v>
      </c>
      <c r="AL196" s="10">
        <f t="shared" si="92"/>
        <v>1896</v>
      </c>
      <c r="AM196" s="10">
        <f t="shared" si="101"/>
        <v>500</v>
      </c>
      <c r="AN196" s="6">
        <f t="shared" si="102"/>
        <v>500</v>
      </c>
      <c r="AO196" s="1">
        <f t="shared" si="103"/>
        <v>-50</v>
      </c>
    </row>
    <row r="197" spans="2:41" x14ac:dyDescent="0.2">
      <c r="B197" s="8">
        <f t="shared" si="104"/>
        <v>43347</v>
      </c>
      <c r="C197">
        <v>188</v>
      </c>
      <c r="D197" s="4">
        <v>5</v>
      </c>
      <c r="E197" s="5">
        <f t="shared" si="106"/>
        <v>5</v>
      </c>
      <c r="F197">
        <v>0</v>
      </c>
      <c r="G197" s="5">
        <f t="shared" si="93"/>
        <v>940</v>
      </c>
      <c r="H197">
        <v>188</v>
      </c>
      <c r="I197" s="5">
        <f t="shared" si="74"/>
        <v>795</v>
      </c>
      <c r="J197" s="5" t="str">
        <f t="shared" si="75"/>
        <v xml:space="preserve"> </v>
      </c>
      <c r="K197" s="5" t="str">
        <f t="shared" si="94"/>
        <v xml:space="preserve"> </v>
      </c>
      <c r="L197" s="5" t="str">
        <f t="shared" si="76"/>
        <v xml:space="preserve"> </v>
      </c>
      <c r="M197" t="str">
        <f t="shared" si="77"/>
        <v>F1</v>
      </c>
      <c r="N197" t="str">
        <f t="shared" si="78"/>
        <v xml:space="preserve"> </v>
      </c>
      <c r="O197" t="str">
        <f t="shared" si="79"/>
        <v xml:space="preserve"> </v>
      </c>
      <c r="P197" t="str">
        <f t="shared" si="80"/>
        <v xml:space="preserve"> </v>
      </c>
      <c r="Q197" t="str">
        <f t="shared" si="81"/>
        <v xml:space="preserve"> </v>
      </c>
      <c r="R197" t="str">
        <f t="shared" si="82"/>
        <v xml:space="preserve"> </v>
      </c>
      <c r="S197">
        <v>188</v>
      </c>
      <c r="T197">
        <f t="shared" si="108"/>
        <v>0.5</v>
      </c>
      <c r="U197" s="2">
        <f t="shared" si="107"/>
        <v>244.33423487728038</v>
      </c>
      <c r="V197" s="2">
        <f t="shared" si="84"/>
        <v>5</v>
      </c>
      <c r="W197" s="2">
        <f t="shared" si="110"/>
        <v>0.5</v>
      </c>
      <c r="X197" s="5" t="str">
        <f t="shared" si="85"/>
        <v xml:space="preserve"> </v>
      </c>
      <c r="Y197" s="5" t="str">
        <f t="shared" si="86"/>
        <v xml:space="preserve"> </v>
      </c>
      <c r="Z197" s="5" t="str">
        <f t="shared" si="87"/>
        <v xml:space="preserve"> </v>
      </c>
      <c r="AA197" s="5" t="str">
        <f t="shared" si="88"/>
        <v xml:space="preserve"> </v>
      </c>
      <c r="AB197" s="5">
        <f t="shared" si="89"/>
        <v>13</v>
      </c>
      <c r="AC197">
        <v>188</v>
      </c>
      <c r="AD197" s="5">
        <f t="shared" si="90"/>
        <v>13</v>
      </c>
      <c r="AE197" s="4">
        <f t="shared" si="96"/>
        <v>5</v>
      </c>
      <c r="AF197" s="4">
        <f t="shared" si="97"/>
        <v>5</v>
      </c>
      <c r="AG197" s="4">
        <f t="shared" si="105"/>
        <v>4.2500163961253499</v>
      </c>
      <c r="AH197" s="4">
        <f t="shared" si="98"/>
        <v>5</v>
      </c>
      <c r="AI197" s="4">
        <f t="shared" si="99"/>
        <v>5</v>
      </c>
      <c r="AJ197" s="7">
        <f t="shared" si="100"/>
        <v>5</v>
      </c>
      <c r="AK197" s="10">
        <f t="shared" si="109"/>
        <v>300</v>
      </c>
      <c r="AL197" s="10">
        <f t="shared" si="92"/>
        <v>1908</v>
      </c>
      <c r="AM197" s="10">
        <f t="shared" si="101"/>
        <v>500</v>
      </c>
      <c r="AN197" s="6">
        <f t="shared" si="102"/>
        <v>500</v>
      </c>
      <c r="AO197" s="1">
        <f t="shared" si="103"/>
        <v>-50</v>
      </c>
    </row>
    <row r="198" spans="2:41" x14ac:dyDescent="0.2">
      <c r="B198" s="8">
        <f t="shared" si="104"/>
        <v>43348</v>
      </c>
      <c r="C198">
        <v>189</v>
      </c>
      <c r="D198" s="4">
        <v>5</v>
      </c>
      <c r="E198" s="5">
        <f t="shared" si="106"/>
        <v>5</v>
      </c>
      <c r="F198">
        <v>0</v>
      </c>
      <c r="G198" s="5">
        <f t="shared" si="93"/>
        <v>945</v>
      </c>
      <c r="H198">
        <v>189</v>
      </c>
      <c r="I198" s="5">
        <f t="shared" si="74"/>
        <v>800</v>
      </c>
      <c r="J198" s="5" t="str">
        <f t="shared" si="75"/>
        <v xml:space="preserve"> </v>
      </c>
      <c r="K198" s="5" t="str">
        <f t="shared" si="94"/>
        <v xml:space="preserve"> </v>
      </c>
      <c r="L198" s="5" t="str">
        <f t="shared" si="76"/>
        <v xml:space="preserve"> </v>
      </c>
      <c r="M198" t="str">
        <f t="shared" si="77"/>
        <v>F1</v>
      </c>
      <c r="N198" t="str">
        <f t="shared" si="78"/>
        <v xml:space="preserve"> </v>
      </c>
      <c r="O198" t="str">
        <f t="shared" si="79"/>
        <v xml:space="preserve"> </v>
      </c>
      <c r="P198" t="str">
        <f t="shared" si="80"/>
        <v xml:space="preserve"> </v>
      </c>
      <c r="Q198" t="str">
        <f t="shared" si="81"/>
        <v xml:space="preserve"> </v>
      </c>
      <c r="R198" t="str">
        <f t="shared" si="82"/>
        <v xml:space="preserve"> </v>
      </c>
      <c r="S198">
        <v>189</v>
      </c>
      <c r="T198">
        <f t="shared" si="108"/>
        <v>0.5</v>
      </c>
      <c r="U198" s="2">
        <f t="shared" si="107"/>
        <v>254.20268603709778</v>
      </c>
      <c r="V198" s="2">
        <f t="shared" si="84"/>
        <v>5</v>
      </c>
      <c r="W198" s="2">
        <f t="shared" si="110"/>
        <v>0.5</v>
      </c>
      <c r="X198" s="5" t="str">
        <f t="shared" si="85"/>
        <v xml:space="preserve"> </v>
      </c>
      <c r="Y198" s="5" t="str">
        <f t="shared" si="86"/>
        <v xml:space="preserve"> </v>
      </c>
      <c r="Z198" s="5" t="str">
        <f t="shared" si="87"/>
        <v xml:space="preserve"> </v>
      </c>
      <c r="AA198" s="5" t="str">
        <f t="shared" si="88"/>
        <v xml:space="preserve"> </v>
      </c>
      <c r="AB198" s="5">
        <f t="shared" si="89"/>
        <v>13</v>
      </c>
      <c r="AC198">
        <v>189</v>
      </c>
      <c r="AD198" s="5">
        <f t="shared" si="90"/>
        <v>13</v>
      </c>
      <c r="AE198" s="4">
        <f t="shared" si="96"/>
        <v>5</v>
      </c>
      <c r="AF198" s="4">
        <f t="shared" si="97"/>
        <v>5</v>
      </c>
      <c r="AG198" s="4">
        <f t="shared" si="105"/>
        <v>4.4196861936725291</v>
      </c>
      <c r="AH198" s="4">
        <f t="shared" si="98"/>
        <v>5</v>
      </c>
      <c r="AI198" s="4">
        <f t="shared" si="99"/>
        <v>5</v>
      </c>
      <c r="AJ198" s="7">
        <f t="shared" si="100"/>
        <v>5</v>
      </c>
      <c r="AK198" s="10">
        <f t="shared" si="109"/>
        <v>300</v>
      </c>
      <c r="AL198" s="10">
        <f t="shared" si="92"/>
        <v>1920</v>
      </c>
      <c r="AM198" s="10">
        <f t="shared" si="101"/>
        <v>500</v>
      </c>
      <c r="AN198" s="6">
        <f t="shared" si="102"/>
        <v>500</v>
      </c>
      <c r="AO198" s="1">
        <f t="shared" si="103"/>
        <v>-50</v>
      </c>
    </row>
    <row r="199" spans="2:41" x14ac:dyDescent="0.2">
      <c r="B199" s="8">
        <f t="shared" si="104"/>
        <v>43349</v>
      </c>
      <c r="C199">
        <v>190</v>
      </c>
      <c r="D199" s="4">
        <v>5</v>
      </c>
      <c r="E199" s="5">
        <f t="shared" si="106"/>
        <v>5</v>
      </c>
      <c r="F199">
        <v>0</v>
      </c>
      <c r="G199" s="5">
        <f t="shared" si="93"/>
        <v>950</v>
      </c>
      <c r="H199">
        <v>190</v>
      </c>
      <c r="I199" s="5">
        <f t="shared" si="74"/>
        <v>805</v>
      </c>
      <c r="J199" s="5" t="str">
        <f t="shared" si="75"/>
        <v xml:space="preserve"> </v>
      </c>
      <c r="K199" s="5" t="str">
        <f t="shared" si="94"/>
        <v xml:space="preserve"> </v>
      </c>
      <c r="L199" s="5" t="str">
        <f t="shared" si="76"/>
        <v xml:space="preserve"> </v>
      </c>
      <c r="M199" t="str">
        <f t="shared" si="77"/>
        <v>F1</v>
      </c>
      <c r="N199" t="str">
        <f t="shared" si="78"/>
        <v xml:space="preserve"> </v>
      </c>
      <c r="O199" t="str">
        <f t="shared" si="79"/>
        <v xml:space="preserve"> </v>
      </c>
      <c r="P199" t="str">
        <f t="shared" si="80"/>
        <v xml:space="preserve"> </v>
      </c>
      <c r="Q199" t="str">
        <f t="shared" si="81"/>
        <v xml:space="preserve"> </v>
      </c>
      <c r="R199" t="str">
        <f t="shared" si="82"/>
        <v xml:space="preserve"> </v>
      </c>
      <c r="S199">
        <v>190</v>
      </c>
      <c r="T199">
        <f t="shared" si="108"/>
        <v>0.5</v>
      </c>
      <c r="U199" s="2">
        <f t="shared" si="107"/>
        <v>264.46979709546588</v>
      </c>
      <c r="V199" s="2">
        <f t="shared" si="84"/>
        <v>5</v>
      </c>
      <c r="W199" s="2">
        <f t="shared" si="110"/>
        <v>0.5</v>
      </c>
      <c r="X199" s="5" t="str">
        <f t="shared" si="85"/>
        <v xml:space="preserve"> </v>
      </c>
      <c r="Y199" s="5" t="str">
        <f t="shared" si="86"/>
        <v xml:space="preserve"> </v>
      </c>
      <c r="Z199" s="5" t="str">
        <f t="shared" si="87"/>
        <v xml:space="preserve"> </v>
      </c>
      <c r="AA199" s="5" t="str">
        <f t="shared" si="88"/>
        <v xml:space="preserve"> </v>
      </c>
      <c r="AB199" s="5">
        <f t="shared" si="89"/>
        <v>13</v>
      </c>
      <c r="AC199">
        <v>190</v>
      </c>
      <c r="AD199" s="5">
        <f t="shared" si="90"/>
        <v>13</v>
      </c>
      <c r="AE199" s="4">
        <f t="shared" si="96"/>
        <v>5</v>
      </c>
      <c r="AF199" s="4">
        <f t="shared" si="97"/>
        <v>5</v>
      </c>
      <c r="AG199" s="4">
        <f t="shared" si="105"/>
        <v>4.5962102121285255</v>
      </c>
      <c r="AH199" s="4">
        <f t="shared" si="98"/>
        <v>5</v>
      </c>
      <c r="AI199" s="4">
        <f t="shared" si="99"/>
        <v>5</v>
      </c>
      <c r="AJ199" s="7">
        <f t="shared" si="100"/>
        <v>5</v>
      </c>
      <c r="AK199" s="10">
        <f t="shared" si="109"/>
        <v>300</v>
      </c>
      <c r="AL199" s="10">
        <f t="shared" si="92"/>
        <v>1932</v>
      </c>
      <c r="AM199" s="10">
        <f t="shared" si="101"/>
        <v>500</v>
      </c>
      <c r="AN199" s="6">
        <f t="shared" si="102"/>
        <v>500</v>
      </c>
      <c r="AO199" s="1">
        <f t="shared" si="103"/>
        <v>-50</v>
      </c>
    </row>
    <row r="200" spans="2:41" x14ac:dyDescent="0.2">
      <c r="B200" s="8">
        <f t="shared" si="104"/>
        <v>43350</v>
      </c>
      <c r="C200">
        <v>191</v>
      </c>
      <c r="D200" s="4">
        <v>5</v>
      </c>
      <c r="E200" s="5">
        <f t="shared" si="106"/>
        <v>5</v>
      </c>
      <c r="F200">
        <v>0</v>
      </c>
      <c r="G200" s="5">
        <f t="shared" si="93"/>
        <v>955</v>
      </c>
      <c r="H200">
        <v>191</v>
      </c>
      <c r="I200" s="5">
        <f t="shared" si="74"/>
        <v>810</v>
      </c>
      <c r="J200" s="5" t="str">
        <f t="shared" si="75"/>
        <v xml:space="preserve"> </v>
      </c>
      <c r="K200" s="5" t="str">
        <f t="shared" si="94"/>
        <v xml:space="preserve"> </v>
      </c>
      <c r="L200" s="5" t="str">
        <f t="shared" si="76"/>
        <v xml:space="preserve"> </v>
      </c>
      <c r="M200" t="str">
        <f t="shared" si="77"/>
        <v>F1</v>
      </c>
      <c r="N200" t="str">
        <f t="shared" si="78"/>
        <v xml:space="preserve"> </v>
      </c>
      <c r="O200" t="str">
        <f t="shared" si="79"/>
        <v xml:space="preserve"> </v>
      </c>
      <c r="P200" t="str">
        <f t="shared" si="80"/>
        <v xml:space="preserve"> </v>
      </c>
      <c r="Q200" t="str">
        <f t="shared" si="81"/>
        <v xml:space="preserve"> </v>
      </c>
      <c r="R200" t="str">
        <f t="shared" si="82"/>
        <v xml:space="preserve"> </v>
      </c>
      <c r="S200">
        <v>191</v>
      </c>
      <c r="T200">
        <f t="shared" si="108"/>
        <v>0.5</v>
      </c>
      <c r="U200" s="2">
        <f t="shared" si="107"/>
        <v>275.15167288100895</v>
      </c>
      <c r="V200" s="2">
        <f t="shared" si="84"/>
        <v>5</v>
      </c>
      <c r="W200" s="2">
        <f t="shared" si="110"/>
        <v>0.5</v>
      </c>
      <c r="X200" s="5" t="str">
        <f t="shared" si="85"/>
        <v xml:space="preserve"> </v>
      </c>
      <c r="Y200" s="5" t="str">
        <f t="shared" si="86"/>
        <v xml:space="preserve"> </v>
      </c>
      <c r="Z200" s="5" t="str">
        <f t="shared" si="87"/>
        <v xml:space="preserve"> </v>
      </c>
      <c r="AA200" s="5" t="str">
        <f t="shared" si="88"/>
        <v xml:space="preserve"> </v>
      </c>
      <c r="AB200" s="5">
        <f t="shared" si="89"/>
        <v>13</v>
      </c>
      <c r="AC200">
        <v>191</v>
      </c>
      <c r="AD200" s="5">
        <f t="shared" si="90"/>
        <v>13</v>
      </c>
      <c r="AE200" s="4">
        <f t="shared" si="96"/>
        <v>5</v>
      </c>
      <c r="AF200" s="4">
        <f t="shared" si="97"/>
        <v>5</v>
      </c>
      <c r="AG200" s="4">
        <f t="shared" si="105"/>
        <v>4.7798653442871428</v>
      </c>
      <c r="AH200" s="4">
        <f t="shared" si="98"/>
        <v>5</v>
      </c>
      <c r="AI200" s="4">
        <f t="shared" si="99"/>
        <v>5</v>
      </c>
      <c r="AJ200" s="7">
        <f t="shared" si="100"/>
        <v>5</v>
      </c>
      <c r="AK200" s="10">
        <f t="shared" si="109"/>
        <v>300</v>
      </c>
      <c r="AL200" s="10">
        <f t="shared" si="92"/>
        <v>1944</v>
      </c>
      <c r="AM200" s="10">
        <f t="shared" si="101"/>
        <v>500</v>
      </c>
      <c r="AN200" s="6">
        <f t="shared" si="102"/>
        <v>500</v>
      </c>
      <c r="AO200" s="1">
        <f t="shared" si="103"/>
        <v>-50</v>
      </c>
    </row>
    <row r="201" spans="2:41" x14ac:dyDescent="0.2">
      <c r="B201" s="8">
        <f t="shared" si="104"/>
        <v>43351</v>
      </c>
      <c r="C201">
        <v>192</v>
      </c>
      <c r="D201" s="4">
        <v>5</v>
      </c>
      <c r="E201" s="5">
        <f t="shared" si="106"/>
        <v>5</v>
      </c>
      <c r="F201">
        <v>0</v>
      </c>
      <c r="G201" s="5">
        <f t="shared" si="93"/>
        <v>960</v>
      </c>
      <c r="H201">
        <v>192</v>
      </c>
      <c r="I201" s="5">
        <f t="shared" si="74"/>
        <v>815</v>
      </c>
      <c r="J201" s="5" t="str">
        <f t="shared" si="75"/>
        <v xml:space="preserve"> </v>
      </c>
      <c r="K201" s="5" t="str">
        <f t="shared" si="94"/>
        <v xml:space="preserve"> </v>
      </c>
      <c r="L201" s="5" t="str">
        <f t="shared" si="76"/>
        <v xml:space="preserve"> </v>
      </c>
      <c r="M201" t="str">
        <f t="shared" si="77"/>
        <v>F1</v>
      </c>
      <c r="N201" t="str">
        <f t="shared" si="78"/>
        <v xml:space="preserve"> </v>
      </c>
      <c r="O201" t="str">
        <f t="shared" si="79"/>
        <v xml:space="preserve"> </v>
      </c>
      <c r="P201" t="str">
        <f t="shared" si="80"/>
        <v xml:space="preserve"> </v>
      </c>
      <c r="Q201" t="str">
        <f t="shared" si="81"/>
        <v xml:space="preserve"> </v>
      </c>
      <c r="R201" t="str">
        <f t="shared" si="82"/>
        <v xml:space="preserve"> </v>
      </c>
      <c r="S201">
        <v>192</v>
      </c>
      <c r="T201">
        <f t="shared" si="108"/>
        <v>0.5</v>
      </c>
      <c r="U201" s="2">
        <f t="shared" si="107"/>
        <v>286.26506881576529</v>
      </c>
      <c r="V201" s="2">
        <f t="shared" si="84"/>
        <v>5</v>
      </c>
      <c r="W201" s="2">
        <f t="shared" si="110"/>
        <v>0.5</v>
      </c>
      <c r="X201" s="5" t="str">
        <f t="shared" si="85"/>
        <v xml:space="preserve"> </v>
      </c>
      <c r="Y201" s="5" t="str">
        <f t="shared" si="86"/>
        <v xml:space="preserve"> </v>
      </c>
      <c r="Z201" s="5" t="str">
        <f t="shared" si="87"/>
        <v xml:space="preserve"> </v>
      </c>
      <c r="AA201" s="5" t="str">
        <f t="shared" si="88"/>
        <v xml:space="preserve"> </v>
      </c>
      <c r="AB201" s="5">
        <f t="shared" si="89"/>
        <v>13</v>
      </c>
      <c r="AC201">
        <v>192</v>
      </c>
      <c r="AD201" s="5">
        <f t="shared" si="90"/>
        <v>13</v>
      </c>
      <c r="AE201" s="4">
        <f t="shared" si="96"/>
        <v>5</v>
      </c>
      <c r="AF201" s="4">
        <f t="shared" si="97"/>
        <v>5</v>
      </c>
      <c r="AG201" s="4">
        <f t="shared" si="105"/>
        <v>4.970939668694772</v>
      </c>
      <c r="AH201" s="4">
        <f t="shared" si="98"/>
        <v>5</v>
      </c>
      <c r="AI201" s="4">
        <f t="shared" si="99"/>
        <v>5</v>
      </c>
      <c r="AJ201" s="7">
        <f t="shared" si="100"/>
        <v>5</v>
      </c>
      <c r="AK201" s="10">
        <f t="shared" si="109"/>
        <v>300</v>
      </c>
      <c r="AL201" s="10">
        <f t="shared" si="92"/>
        <v>1956</v>
      </c>
      <c r="AM201" s="10">
        <f t="shared" si="101"/>
        <v>500</v>
      </c>
      <c r="AN201" s="6">
        <f t="shared" si="102"/>
        <v>500</v>
      </c>
      <c r="AO201" s="1">
        <f t="shared" si="103"/>
        <v>-50</v>
      </c>
    </row>
    <row r="202" spans="2:41" x14ac:dyDescent="0.2">
      <c r="B202" s="8">
        <f t="shared" si="104"/>
        <v>43352</v>
      </c>
      <c r="C202">
        <v>193</v>
      </c>
      <c r="D202" s="4">
        <v>5</v>
      </c>
      <c r="E202" s="5">
        <f t="shared" si="106"/>
        <v>5</v>
      </c>
      <c r="F202">
        <v>0</v>
      </c>
      <c r="G202" s="5">
        <f t="shared" si="93"/>
        <v>965</v>
      </c>
      <c r="H202">
        <v>193</v>
      </c>
      <c r="I202" s="5">
        <f t="shared" ref="I202:I255" si="111">IF(C202&gt;$AT$21,E202+I201,0)</f>
        <v>820</v>
      </c>
      <c r="J202" s="5" t="str">
        <f t="shared" ref="J202:J255" si="112">IF(C202=$AZ$27,"C1",IF(C202=$AZ$28,"C2",IF(C202=$AZ$29,"C3",IF(C202=$AZ$30,"C4",IF(C202=$AZ$31,"C5"," ")))))</f>
        <v xml:space="preserve"> </v>
      </c>
      <c r="K202" s="5" t="str">
        <f t="shared" si="94"/>
        <v xml:space="preserve"> </v>
      </c>
      <c r="L202" s="5" t="str">
        <f t="shared" ref="L202:L255" si="113">IF(J202="C1",C202,IF(J202="C2",C202,IF(J202="C3",C202,IF(J202="C4",C202,IF(J202="C5",C202," ")))))</f>
        <v xml:space="preserve"> </v>
      </c>
      <c r="M202" t="str">
        <f t="shared" ref="M202:M255" si="114">IF($AT$21&lt;=C202,"F1"," ")</f>
        <v>F1</v>
      </c>
      <c r="N202" t="str">
        <f t="shared" ref="N202:N255" si="115">IF(AND(G202&gt;=$AR$21,G201&lt;$AR$21),"tSL0"," ")</f>
        <v xml:space="preserve"> </v>
      </c>
      <c r="O202" t="str">
        <f t="shared" ref="O202:O255" si="116">IF(AND(G202&gt;=$AR$21,G201&lt;$AR$21),C202," ")</f>
        <v xml:space="preserve"> </v>
      </c>
      <c r="P202" t="str">
        <f t="shared" ref="P202:P255" si="117">IF(AND(I202&gt;=($AR$22),I201&lt;($AR$22)),"tSLe",IF(AND(I202&gt;=($AR$23),I201&lt;($AR$23)),"tSLx",IF(AND(I202&gt;=($AR$24),I201&lt;($AR$24)),"tSLr",IF(AND(I202&gt;=($AR$25),I201&lt;($AR$25)),"tSLm",IF(AND($AR$27=B202),"Sådato",IF(AND($AR$29=B202),"tv",IF(AND($AR$28=B202),"th"," ")))))))</f>
        <v xml:space="preserve"> </v>
      </c>
      <c r="Q202" t="str">
        <f t="shared" ref="Q202:Q255" si="118">IF(AND(P202="Sådato"),C202,IF(AND(P202="tSLe"),C202,IF(AND(P202="tSLx"),C202,IF(AND(P202="tSLr"),C202,IF(AND(P202="tSLm"),C202,IF(AND(P202="tv"),C202,IF(AND(P202="th"),C202," ")))))))</f>
        <v xml:space="preserve"> </v>
      </c>
      <c r="R202" t="str">
        <f t="shared" ref="R202:R255" si="119">IF(AND(I202&gt;=$BC$27,I201&lt;$BC$27),"tLag1",IF(AND(I202&gt;=$BC$28,I201&lt;$BC$28),"tLag2",IF(AND(I202&gt;=$BC$29,I201&lt;$BC$29),"tLag3",IF(AND(I202&gt;=$BC$30,I201&lt;$BC$30),"tLag4",IF(AND(I202&gt;=$BC$31,I201&lt;$BC$31),"tLag5", " ")))))</f>
        <v xml:space="preserve"> </v>
      </c>
      <c r="S202">
        <v>193</v>
      </c>
      <c r="T202">
        <f t="shared" ref="T202:T233" si="120">$AR$33</f>
        <v>0.5</v>
      </c>
      <c r="U202" s="2">
        <f t="shared" si="107"/>
        <v>297.82741719748196</v>
      </c>
      <c r="V202" s="2">
        <f t="shared" ref="V202:V255" si="121">MIN(U202,$AR$34)</f>
        <v>5</v>
      </c>
      <c r="W202" s="2">
        <f t="shared" si="110"/>
        <v>0.5</v>
      </c>
      <c r="X202" s="5" t="str">
        <f t="shared" ref="X202:X255" si="122">IF(AND(C202&gt;=$AZ$27,C202&lt;$AZ$28),(IF(AND($BA$27&lt;420),13,IF(AND($BA$27&gt;=420,$AZ$27&lt;$AZ$33),54,IF(AND($BA$27&gt;=420,$AZ$27&gt;=$AZ$33),40," "))))," ")</f>
        <v xml:space="preserve"> </v>
      </c>
      <c r="Y202" s="5" t="str">
        <f t="shared" ref="Y202:Y255" si="123">IF(AND(C202&gt;=$AZ$28,C202&lt;$AZ$29),(IF(AND($BA$28-$BA$27&gt;=420),40,IF(AND($BA$28-$BA$27&lt;420),13)))," ")</f>
        <v xml:space="preserve"> </v>
      </c>
      <c r="Z202" s="5" t="str">
        <f t="shared" ref="Z202:Z255" si="124">IF(AND(C202&gt;=$AZ$29,C202&lt;$AZ$30),(IF(AND($BA$29-$BA$28&gt;=420),40,IF(AND($BA$29-$BA$28&lt;420),13)))," ")</f>
        <v xml:space="preserve"> </v>
      </c>
      <c r="AA202" s="5" t="str">
        <f t="shared" ref="AA202:AA255" si="125">IF(AND(C202&gt;=$AZ$30,C202&lt;$AZ$31),(IF(AND($BA$30-$BA$29&gt;=420),40,IF(AND($BA$30-$BA$29&lt;420),13)))," ")</f>
        <v xml:space="preserve"> </v>
      </c>
      <c r="AB202" s="5">
        <f t="shared" ref="AB202:AB255" si="126">IF(AND(C202&gt;=$AZ$31),(IF(AND($BA$31-$BA$30&gt;=420),40,IF(AND($BA$31-$BA$30&lt;420),13)))," ")</f>
        <v>13</v>
      </c>
      <c r="AC202">
        <v>193</v>
      </c>
      <c r="AD202" s="5">
        <f t="shared" ref="AD202:AD255" si="127">SUM(X202:AB202)</f>
        <v>13</v>
      </c>
      <c r="AE202" s="4">
        <f t="shared" si="96"/>
        <v>5</v>
      </c>
      <c r="AF202" s="4">
        <f t="shared" si="97"/>
        <v>5</v>
      </c>
      <c r="AG202" s="4">
        <f t="shared" si="105"/>
        <v>5</v>
      </c>
      <c r="AH202" s="4">
        <f t="shared" si="98"/>
        <v>5</v>
      </c>
      <c r="AI202" s="4">
        <f t="shared" si="99"/>
        <v>5</v>
      </c>
      <c r="AJ202" s="7">
        <f t="shared" si="100"/>
        <v>5</v>
      </c>
      <c r="AK202" s="10">
        <f t="shared" ref="AK202:AK233" si="128">$AR$42</f>
        <v>300</v>
      </c>
      <c r="AL202" s="10">
        <f t="shared" ref="AL202:AL255" si="129">MAX($AR$43,($AR$46*(C202-$AT$21)))</f>
        <v>1968</v>
      </c>
      <c r="AM202" s="10">
        <f t="shared" si="101"/>
        <v>500</v>
      </c>
      <c r="AN202" s="6">
        <f t="shared" si="102"/>
        <v>500</v>
      </c>
      <c r="AO202" s="1">
        <f t="shared" si="103"/>
        <v>-50</v>
      </c>
    </row>
    <row r="203" spans="2:41" x14ac:dyDescent="0.2">
      <c r="B203" s="8">
        <f t="shared" si="104"/>
        <v>43353</v>
      </c>
      <c r="C203">
        <v>194</v>
      </c>
      <c r="D203" s="4">
        <v>5</v>
      </c>
      <c r="E203" s="5">
        <f t="shared" si="106"/>
        <v>5</v>
      </c>
      <c r="F203">
        <v>0</v>
      </c>
      <c r="G203" s="5">
        <f t="shared" ref="G203:G235" si="130">(E203-F203)+G202</f>
        <v>970</v>
      </c>
      <c r="H203">
        <v>194</v>
      </c>
      <c r="I203" s="5">
        <f t="shared" si="111"/>
        <v>825</v>
      </c>
      <c r="J203" s="5" t="str">
        <f t="shared" si="112"/>
        <v xml:space="preserve"> </v>
      </c>
      <c r="K203" s="5" t="str">
        <f t="shared" ref="K203:K255" si="131">IF(J203="C1",1,IF(J203="C2",2,IF(J203="C3",3,IF(J203="C4",4,IF(J203="C5",5," ")))))</f>
        <v xml:space="preserve"> </v>
      </c>
      <c r="L203" s="5" t="str">
        <f t="shared" si="113"/>
        <v xml:space="preserve"> </v>
      </c>
      <c r="M203" t="str">
        <f t="shared" si="114"/>
        <v>F1</v>
      </c>
      <c r="N203" t="str">
        <f t="shared" si="115"/>
        <v xml:space="preserve"> </v>
      </c>
      <c r="O203" t="str">
        <f t="shared" si="116"/>
        <v xml:space="preserve"> </v>
      </c>
      <c r="P203" t="str">
        <f t="shared" si="117"/>
        <v xml:space="preserve"> </v>
      </c>
      <c r="Q203" t="str">
        <f t="shared" si="118"/>
        <v xml:space="preserve"> </v>
      </c>
      <c r="R203" t="str">
        <f t="shared" si="119"/>
        <v xml:space="preserve"> </v>
      </c>
      <c r="S203">
        <v>194</v>
      </c>
      <c r="T203">
        <f t="shared" si="120"/>
        <v>0.5</v>
      </c>
      <c r="U203" s="2">
        <f t="shared" si="107"/>
        <v>309.85685454363829</v>
      </c>
      <c r="V203" s="2">
        <f t="shared" si="121"/>
        <v>5</v>
      </c>
      <c r="W203" s="2">
        <f t="shared" ref="W203:W234" si="132">$AR$36</f>
        <v>0.5</v>
      </c>
      <c r="X203" s="5" t="str">
        <f t="shared" si="122"/>
        <v xml:space="preserve"> </v>
      </c>
      <c r="Y203" s="5" t="str">
        <f t="shared" si="123"/>
        <v xml:space="preserve"> </v>
      </c>
      <c r="Z203" s="5" t="str">
        <f t="shared" si="124"/>
        <v xml:space="preserve"> </v>
      </c>
      <c r="AA203" s="5" t="str">
        <f t="shared" si="125"/>
        <v xml:space="preserve"> </v>
      </c>
      <c r="AB203" s="5">
        <f t="shared" si="126"/>
        <v>13</v>
      </c>
      <c r="AC203">
        <v>194</v>
      </c>
      <c r="AD203" s="5">
        <f t="shared" si="127"/>
        <v>13</v>
      </c>
      <c r="AE203" s="4">
        <f t="shared" ref="AE203:AE266" si="133">MIN($AR$34,($AR$36+($AR$34-$AR$36)*(((2.7182^(2.4*((I203-$BC$27))/$AR$23))-1)/10)))</f>
        <v>5</v>
      </c>
      <c r="AF203" s="4">
        <f t="shared" ref="AF203:AF266" si="134">MIN($AR$34,($AR$36+($AR$34-$AR$36)*(((2.7182^(2.4*((I203-$BC$28))/$AR$23))-1)/10)))</f>
        <v>5</v>
      </c>
      <c r="AG203" s="4">
        <f t="shared" si="105"/>
        <v>5</v>
      </c>
      <c r="AH203" s="4">
        <f t="shared" ref="AH203:AH266" si="135">MIN($AR$34,($AR$36+($AR$34-$AR$36)*(((2.7182^(2.4*((I203-$BC$30))/$AR$23))-1))/10))</f>
        <v>5</v>
      </c>
      <c r="AI203" s="4">
        <f t="shared" ref="AI203:AI266" si="136">MIN($AR$34,($AR$36+($AR$34-$AR$36)*(((2.7182^(2.4*((I203-$BC$31))/$AR$23))-1))/10))</f>
        <v>5</v>
      </c>
      <c r="AJ203" s="7">
        <f t="shared" ref="AJ203:AJ262" si="137">IF(AND(C203&lt;$AT$21),T203,IF(AND(C203&gt;=$AT$21,C203&lt;$AZ$27),V203,IF(AND(C203&gt;=$AZ$27,C203&lt;$BD$27),W203,IF(AND(C203&gt;=$BD$27,C203&lt;$AZ$28),AE203,IF(AND(C203&gt;=$AZ$28,C203&lt;$BD$28),W203,IF(AND(C203&gt;=$BD$28,C203&lt;$AZ$29),AF203,IF(AND(C203&gt;=$AZ$29,C203&lt;$BD$29),W203,IF(AND(C203&gt;=$BD$29,C203&lt;$AZ$30),AG203,IF(AND(C203&gt;=$AZ$30,C203&lt;$BD$30),W203,IF(AND(C203&gt;=$BD$30,C203&lt;$AZ$31),AH203,IF(AND(C203&gt;=$AZ$31,C203&lt;$BD$31),W203,IF(AND(C203&gt;=$BD$31,C203&lt;$AT$29),AI203,IF(AND(C203&gt;=$AT$29),$AR$35," ")))))))))))))</f>
        <v>5</v>
      </c>
      <c r="AK203" s="10">
        <f t="shared" si="128"/>
        <v>300</v>
      </c>
      <c r="AL203" s="10">
        <f t="shared" si="129"/>
        <v>1980</v>
      </c>
      <c r="AM203" s="10">
        <f t="shared" ref="AM203:AM255" si="138">MIN($AR$48,AL203)</f>
        <v>500</v>
      </c>
      <c r="AN203" s="6">
        <f t="shared" ref="AN203:AN262" si="139">IF(C203&lt;$AT$21,AK203,IF(AND($AT$21&lt;=C203,C203&lt;(MIN($AT$25,$AT$29))),AM203,IF(AND($AT$25&lt;=C203,C203&lt;$AT$29),$AR$45,IF(AND($AT$29&lt;=C203),$AR$45,"0"))))</f>
        <v>500</v>
      </c>
      <c r="AO203" s="1">
        <f t="shared" ref="AO203:AO266" si="140">(0-AN203)/10</f>
        <v>-50</v>
      </c>
    </row>
    <row r="204" spans="2:41" x14ac:dyDescent="0.2">
      <c r="B204" s="8">
        <f t="shared" ref="B204:B267" si="141">B203+1</f>
        <v>43354</v>
      </c>
      <c r="C204">
        <v>195</v>
      </c>
      <c r="D204" s="4">
        <v>5</v>
      </c>
      <c r="E204" s="5">
        <f t="shared" si="106"/>
        <v>5</v>
      </c>
      <c r="F204">
        <v>0</v>
      </c>
      <c r="G204" s="5">
        <f t="shared" si="130"/>
        <v>975</v>
      </c>
      <c r="H204">
        <v>195</v>
      </c>
      <c r="I204" s="5">
        <f t="shared" si="111"/>
        <v>830</v>
      </c>
      <c r="J204" s="5" t="str">
        <f t="shared" si="112"/>
        <v xml:space="preserve"> </v>
      </c>
      <c r="K204" s="5" t="str">
        <f t="shared" si="131"/>
        <v xml:space="preserve"> </v>
      </c>
      <c r="L204" s="5" t="str">
        <f t="shared" si="113"/>
        <v xml:space="preserve"> </v>
      </c>
      <c r="M204" t="str">
        <f t="shared" si="114"/>
        <v>F1</v>
      </c>
      <c r="N204" t="str">
        <f t="shared" si="115"/>
        <v xml:space="preserve"> </v>
      </c>
      <c r="O204" t="str">
        <f t="shared" si="116"/>
        <v xml:space="preserve"> </v>
      </c>
      <c r="P204" t="str">
        <f t="shared" si="117"/>
        <v xml:space="preserve"> </v>
      </c>
      <c r="Q204" t="str">
        <f t="shared" si="118"/>
        <v xml:space="preserve"> </v>
      </c>
      <c r="R204" t="str">
        <f t="shared" si="119"/>
        <v xml:space="preserve"> </v>
      </c>
      <c r="S204">
        <v>195</v>
      </c>
      <c r="T204">
        <f t="shared" si="120"/>
        <v>0.5</v>
      </c>
      <c r="U204" s="2">
        <f t="shared" si="107"/>
        <v>322.37225004010315</v>
      </c>
      <c r="V204" s="2">
        <f t="shared" si="121"/>
        <v>5</v>
      </c>
      <c r="W204" s="2">
        <f t="shared" si="132"/>
        <v>0.5</v>
      </c>
      <c r="X204" s="5" t="str">
        <f t="shared" si="122"/>
        <v xml:space="preserve"> </v>
      </c>
      <c r="Y204" s="5" t="str">
        <f t="shared" si="123"/>
        <v xml:space="preserve"> </v>
      </c>
      <c r="Z204" s="5" t="str">
        <f t="shared" si="124"/>
        <v xml:space="preserve"> </v>
      </c>
      <c r="AA204" s="5" t="str">
        <f t="shared" si="125"/>
        <v xml:space="preserve"> </v>
      </c>
      <c r="AB204" s="5">
        <f t="shared" si="126"/>
        <v>13</v>
      </c>
      <c r="AC204">
        <v>195</v>
      </c>
      <c r="AD204" s="5">
        <f t="shared" si="127"/>
        <v>13</v>
      </c>
      <c r="AE204" s="4">
        <f t="shared" si="133"/>
        <v>5</v>
      </c>
      <c r="AF204" s="4">
        <f t="shared" si="134"/>
        <v>5</v>
      </c>
      <c r="AG204" s="4">
        <f t="shared" ref="AG204:AG267" si="142">MIN($AR$34,($AR$36+($AR$34-$AR$36)*(((2.7182^(2.4*((I204-$BC$29))/$AR$23))-1)/10)))</f>
        <v>5</v>
      </c>
      <c r="AH204" s="4">
        <f t="shared" si="135"/>
        <v>5</v>
      </c>
      <c r="AI204" s="4">
        <f t="shared" si="136"/>
        <v>5</v>
      </c>
      <c r="AJ204" s="7">
        <f t="shared" si="137"/>
        <v>5</v>
      </c>
      <c r="AK204" s="10">
        <f t="shared" si="128"/>
        <v>300</v>
      </c>
      <c r="AL204" s="10">
        <f t="shared" si="129"/>
        <v>1992</v>
      </c>
      <c r="AM204" s="10">
        <f t="shared" si="138"/>
        <v>500</v>
      </c>
      <c r="AN204" s="6">
        <f t="shared" si="139"/>
        <v>500</v>
      </c>
      <c r="AO204" s="1">
        <f t="shared" si="140"/>
        <v>-50</v>
      </c>
    </row>
    <row r="205" spans="2:41" x14ac:dyDescent="0.2">
      <c r="B205" s="8">
        <f t="shared" si="141"/>
        <v>43355</v>
      </c>
      <c r="C205">
        <v>196</v>
      </c>
      <c r="D205" s="4">
        <v>5</v>
      </c>
      <c r="E205" s="5">
        <f t="shared" si="106"/>
        <v>5</v>
      </c>
      <c r="F205">
        <v>0</v>
      </c>
      <c r="G205" s="5">
        <f t="shared" si="130"/>
        <v>980</v>
      </c>
      <c r="H205">
        <v>196</v>
      </c>
      <c r="I205" s="5">
        <f t="shared" si="111"/>
        <v>835</v>
      </c>
      <c r="J205" s="5" t="str">
        <f t="shared" si="112"/>
        <v xml:space="preserve"> </v>
      </c>
      <c r="K205" s="5" t="str">
        <f t="shared" si="131"/>
        <v xml:space="preserve"> </v>
      </c>
      <c r="L205" s="5" t="str">
        <f t="shared" si="113"/>
        <v xml:space="preserve"> </v>
      </c>
      <c r="M205" t="str">
        <f t="shared" si="114"/>
        <v>F1</v>
      </c>
      <c r="N205" t="str">
        <f t="shared" si="115"/>
        <v xml:space="preserve"> </v>
      </c>
      <c r="O205" t="str">
        <f t="shared" si="116"/>
        <v xml:space="preserve"> </v>
      </c>
      <c r="P205" t="str">
        <f t="shared" si="117"/>
        <v xml:space="preserve"> </v>
      </c>
      <c r="Q205" t="str">
        <f t="shared" si="118"/>
        <v xml:space="preserve"> </v>
      </c>
      <c r="R205" t="str">
        <f t="shared" si="119"/>
        <v xml:space="preserve"> </v>
      </c>
      <c r="S205">
        <v>196</v>
      </c>
      <c r="T205">
        <f t="shared" si="120"/>
        <v>0.5</v>
      </c>
      <c r="U205" s="2">
        <f t="shared" si="107"/>
        <v>335.39323513904418</v>
      </c>
      <c r="V205" s="2">
        <f t="shared" si="121"/>
        <v>5</v>
      </c>
      <c r="W205" s="2">
        <f t="shared" si="132"/>
        <v>0.5</v>
      </c>
      <c r="X205" s="5" t="str">
        <f t="shared" si="122"/>
        <v xml:space="preserve"> </v>
      </c>
      <c r="Y205" s="5" t="str">
        <f t="shared" si="123"/>
        <v xml:space="preserve"> </v>
      </c>
      <c r="Z205" s="5" t="str">
        <f t="shared" si="124"/>
        <v xml:space="preserve"> </v>
      </c>
      <c r="AA205" s="5" t="str">
        <f t="shared" si="125"/>
        <v xml:space="preserve"> </v>
      </c>
      <c r="AB205" s="5">
        <f t="shared" si="126"/>
        <v>13</v>
      </c>
      <c r="AC205">
        <v>196</v>
      </c>
      <c r="AD205" s="5">
        <f t="shared" si="127"/>
        <v>13</v>
      </c>
      <c r="AE205" s="4">
        <f t="shared" si="133"/>
        <v>5</v>
      </c>
      <c r="AF205" s="4">
        <f t="shared" si="134"/>
        <v>5</v>
      </c>
      <c r="AG205" s="4">
        <f t="shared" si="142"/>
        <v>5</v>
      </c>
      <c r="AH205" s="4">
        <f t="shared" si="135"/>
        <v>5</v>
      </c>
      <c r="AI205" s="4">
        <f t="shared" si="136"/>
        <v>5</v>
      </c>
      <c r="AJ205" s="7">
        <f t="shared" si="137"/>
        <v>5</v>
      </c>
      <c r="AK205" s="10">
        <f t="shared" si="128"/>
        <v>300</v>
      </c>
      <c r="AL205" s="10">
        <f t="shared" si="129"/>
        <v>2004</v>
      </c>
      <c r="AM205" s="10">
        <f t="shared" si="138"/>
        <v>500</v>
      </c>
      <c r="AN205" s="6">
        <f t="shared" si="139"/>
        <v>500</v>
      </c>
      <c r="AO205" s="1">
        <f t="shared" si="140"/>
        <v>-50</v>
      </c>
    </row>
    <row r="206" spans="2:41" x14ac:dyDescent="0.2">
      <c r="B206" s="8">
        <f t="shared" si="141"/>
        <v>43356</v>
      </c>
      <c r="C206">
        <v>197</v>
      </c>
      <c r="D206" s="4">
        <v>5</v>
      </c>
      <c r="E206" s="5">
        <f t="shared" ref="E206:E235" si="143">IF(D206&gt;0,D206,0)</f>
        <v>5</v>
      </c>
      <c r="F206">
        <v>0</v>
      </c>
      <c r="G206" s="5">
        <f t="shared" si="130"/>
        <v>985</v>
      </c>
      <c r="H206">
        <v>197</v>
      </c>
      <c r="I206" s="5">
        <f t="shared" si="111"/>
        <v>840</v>
      </c>
      <c r="J206" s="5" t="str">
        <f t="shared" si="112"/>
        <v xml:space="preserve"> </v>
      </c>
      <c r="K206" s="5" t="str">
        <f t="shared" si="131"/>
        <v xml:space="preserve"> </v>
      </c>
      <c r="L206" s="5" t="str">
        <f t="shared" si="113"/>
        <v xml:space="preserve"> </v>
      </c>
      <c r="M206" t="str">
        <f t="shared" si="114"/>
        <v>F1</v>
      </c>
      <c r="N206" t="str">
        <f t="shared" si="115"/>
        <v xml:space="preserve"> </v>
      </c>
      <c r="O206" t="str">
        <f t="shared" si="116"/>
        <v xml:space="preserve"> </v>
      </c>
      <c r="P206" t="str">
        <f t="shared" si="117"/>
        <v xml:space="preserve"> </v>
      </c>
      <c r="Q206" t="str">
        <f t="shared" si="118"/>
        <v xml:space="preserve"> </v>
      </c>
      <c r="R206" t="str">
        <f t="shared" si="119"/>
        <v xml:space="preserve"> </v>
      </c>
      <c r="S206">
        <v>197</v>
      </c>
      <c r="T206">
        <f t="shared" si="120"/>
        <v>0.5</v>
      </c>
      <c r="U206" s="2">
        <f t="shared" si="107"/>
        <v>348.94023435251086</v>
      </c>
      <c r="V206" s="2">
        <f t="shared" si="121"/>
        <v>5</v>
      </c>
      <c r="W206" s="2">
        <f t="shared" si="132"/>
        <v>0.5</v>
      </c>
      <c r="X206" s="5" t="str">
        <f t="shared" si="122"/>
        <v xml:space="preserve"> </v>
      </c>
      <c r="Y206" s="5" t="str">
        <f t="shared" si="123"/>
        <v xml:space="preserve"> </v>
      </c>
      <c r="Z206" s="5" t="str">
        <f t="shared" si="124"/>
        <v xml:space="preserve"> </v>
      </c>
      <c r="AA206" s="5" t="str">
        <f t="shared" si="125"/>
        <v xml:space="preserve"> </v>
      </c>
      <c r="AB206" s="5">
        <f t="shared" si="126"/>
        <v>13</v>
      </c>
      <c r="AC206">
        <v>197</v>
      </c>
      <c r="AD206" s="5">
        <f t="shared" si="127"/>
        <v>13</v>
      </c>
      <c r="AE206" s="4">
        <f t="shared" si="133"/>
        <v>5</v>
      </c>
      <c r="AF206" s="4">
        <f t="shared" si="134"/>
        <v>5</v>
      </c>
      <c r="AG206" s="4">
        <f t="shared" si="142"/>
        <v>5</v>
      </c>
      <c r="AH206" s="4">
        <f t="shared" si="135"/>
        <v>5</v>
      </c>
      <c r="AI206" s="4">
        <f t="shared" si="136"/>
        <v>5</v>
      </c>
      <c r="AJ206" s="7">
        <f t="shared" si="137"/>
        <v>5</v>
      </c>
      <c r="AK206" s="10">
        <f t="shared" si="128"/>
        <v>300</v>
      </c>
      <c r="AL206" s="10">
        <f t="shared" si="129"/>
        <v>2016</v>
      </c>
      <c r="AM206" s="10">
        <f t="shared" si="138"/>
        <v>500</v>
      </c>
      <c r="AN206" s="6">
        <f t="shared" si="139"/>
        <v>500</v>
      </c>
      <c r="AO206" s="1">
        <f t="shared" si="140"/>
        <v>-50</v>
      </c>
    </row>
    <row r="207" spans="2:41" x14ac:dyDescent="0.2">
      <c r="B207" s="8">
        <f t="shared" si="141"/>
        <v>43357</v>
      </c>
      <c r="C207">
        <v>198</v>
      </c>
      <c r="D207" s="4">
        <v>5</v>
      </c>
      <c r="E207" s="5">
        <f t="shared" si="143"/>
        <v>5</v>
      </c>
      <c r="F207">
        <v>0</v>
      </c>
      <c r="G207" s="5">
        <f t="shared" si="130"/>
        <v>990</v>
      </c>
      <c r="H207">
        <v>198</v>
      </c>
      <c r="I207" s="5">
        <f t="shared" si="111"/>
        <v>845</v>
      </c>
      <c r="J207" s="5" t="str">
        <f t="shared" si="112"/>
        <v xml:space="preserve"> </v>
      </c>
      <c r="K207" s="5" t="str">
        <f t="shared" si="131"/>
        <v xml:space="preserve"> </v>
      </c>
      <c r="L207" s="5" t="str">
        <f t="shared" si="113"/>
        <v xml:space="preserve"> </v>
      </c>
      <c r="M207" t="str">
        <f t="shared" si="114"/>
        <v>F1</v>
      </c>
      <c r="N207" t="str">
        <f t="shared" si="115"/>
        <v xml:space="preserve"> </v>
      </c>
      <c r="O207" t="str">
        <f t="shared" si="116"/>
        <v xml:space="preserve"> </v>
      </c>
      <c r="P207" t="str">
        <f t="shared" si="117"/>
        <v xml:space="preserve"> </v>
      </c>
      <c r="Q207" t="str">
        <f t="shared" si="118"/>
        <v xml:space="preserve"> </v>
      </c>
      <c r="R207" t="str">
        <f t="shared" si="119"/>
        <v xml:space="preserve"> </v>
      </c>
      <c r="S207">
        <v>198</v>
      </c>
      <c r="T207">
        <f t="shared" si="120"/>
        <v>0.5</v>
      </c>
      <c r="U207" s="2">
        <f t="shared" si="107"/>
        <v>363.03449729000545</v>
      </c>
      <c r="V207" s="2">
        <f t="shared" si="121"/>
        <v>5</v>
      </c>
      <c r="W207" s="2">
        <f t="shared" si="132"/>
        <v>0.5</v>
      </c>
      <c r="X207" s="5" t="str">
        <f t="shared" si="122"/>
        <v xml:space="preserve"> </v>
      </c>
      <c r="Y207" s="5" t="str">
        <f t="shared" si="123"/>
        <v xml:space="preserve"> </v>
      </c>
      <c r="Z207" s="5" t="str">
        <f t="shared" si="124"/>
        <v xml:space="preserve"> </v>
      </c>
      <c r="AA207" s="5" t="str">
        <f t="shared" si="125"/>
        <v xml:space="preserve"> </v>
      </c>
      <c r="AB207" s="5">
        <f t="shared" si="126"/>
        <v>13</v>
      </c>
      <c r="AC207">
        <v>198</v>
      </c>
      <c r="AD207" s="5">
        <f t="shared" si="127"/>
        <v>13</v>
      </c>
      <c r="AE207" s="4">
        <f t="shared" si="133"/>
        <v>5</v>
      </c>
      <c r="AF207" s="4">
        <f t="shared" si="134"/>
        <v>5</v>
      </c>
      <c r="AG207" s="4">
        <f t="shared" si="142"/>
        <v>5</v>
      </c>
      <c r="AH207" s="4">
        <f t="shared" si="135"/>
        <v>5</v>
      </c>
      <c r="AI207" s="4">
        <f t="shared" si="136"/>
        <v>5</v>
      </c>
      <c r="AJ207" s="7">
        <f t="shared" si="137"/>
        <v>5</v>
      </c>
      <c r="AK207" s="10">
        <f t="shared" si="128"/>
        <v>300</v>
      </c>
      <c r="AL207" s="10">
        <f t="shared" si="129"/>
        <v>2028</v>
      </c>
      <c r="AM207" s="10">
        <f t="shared" si="138"/>
        <v>500</v>
      </c>
      <c r="AN207" s="6">
        <f t="shared" si="139"/>
        <v>500</v>
      </c>
      <c r="AO207" s="1">
        <f t="shared" si="140"/>
        <v>-50</v>
      </c>
    </row>
    <row r="208" spans="2:41" x14ac:dyDescent="0.2">
      <c r="B208" s="8">
        <f t="shared" si="141"/>
        <v>43358</v>
      </c>
      <c r="C208">
        <v>199</v>
      </c>
      <c r="D208" s="4">
        <v>5</v>
      </c>
      <c r="E208" s="5">
        <f t="shared" si="143"/>
        <v>5</v>
      </c>
      <c r="F208">
        <v>0</v>
      </c>
      <c r="G208" s="5">
        <f t="shared" si="130"/>
        <v>995</v>
      </c>
      <c r="H208">
        <v>199</v>
      </c>
      <c r="I208" s="5">
        <f t="shared" si="111"/>
        <v>850</v>
      </c>
      <c r="J208" s="5" t="str">
        <f t="shared" si="112"/>
        <v xml:space="preserve"> </v>
      </c>
      <c r="K208" s="5" t="str">
        <f t="shared" si="131"/>
        <v xml:space="preserve"> </v>
      </c>
      <c r="L208" s="5" t="str">
        <f t="shared" si="113"/>
        <v xml:space="preserve"> </v>
      </c>
      <c r="M208" t="str">
        <f t="shared" si="114"/>
        <v>F1</v>
      </c>
      <c r="N208" t="str">
        <f t="shared" si="115"/>
        <v xml:space="preserve"> </v>
      </c>
      <c r="O208" t="str">
        <f t="shared" si="116"/>
        <v xml:space="preserve"> </v>
      </c>
      <c r="P208" t="str">
        <f t="shared" si="117"/>
        <v xml:space="preserve"> </v>
      </c>
      <c r="Q208" t="str">
        <f t="shared" si="118"/>
        <v xml:space="preserve"> </v>
      </c>
      <c r="R208" t="str">
        <f t="shared" si="119"/>
        <v xml:space="preserve"> </v>
      </c>
      <c r="S208">
        <v>199</v>
      </c>
      <c r="T208">
        <f t="shared" si="120"/>
        <v>0.5</v>
      </c>
      <c r="U208" s="2">
        <f t="shared" si="107"/>
        <v>377.69813199028317</v>
      </c>
      <c r="V208" s="2">
        <f t="shared" si="121"/>
        <v>5</v>
      </c>
      <c r="W208" s="2">
        <f t="shared" si="132"/>
        <v>0.5</v>
      </c>
      <c r="X208" s="5" t="str">
        <f t="shared" si="122"/>
        <v xml:space="preserve"> </v>
      </c>
      <c r="Y208" s="5" t="str">
        <f t="shared" si="123"/>
        <v xml:space="preserve"> </v>
      </c>
      <c r="Z208" s="5" t="str">
        <f t="shared" si="124"/>
        <v xml:space="preserve"> </v>
      </c>
      <c r="AA208" s="5" t="str">
        <f t="shared" si="125"/>
        <v xml:space="preserve"> </v>
      </c>
      <c r="AB208" s="5">
        <f t="shared" si="126"/>
        <v>13</v>
      </c>
      <c r="AC208">
        <v>199</v>
      </c>
      <c r="AD208" s="5">
        <f t="shared" si="127"/>
        <v>13</v>
      </c>
      <c r="AE208" s="4">
        <f t="shared" si="133"/>
        <v>5</v>
      </c>
      <c r="AF208" s="4">
        <f t="shared" si="134"/>
        <v>5</v>
      </c>
      <c r="AG208" s="4">
        <f t="shared" si="142"/>
        <v>5</v>
      </c>
      <c r="AH208" s="4">
        <f t="shared" si="135"/>
        <v>5</v>
      </c>
      <c r="AI208" s="4">
        <f t="shared" si="136"/>
        <v>5</v>
      </c>
      <c r="AJ208" s="7">
        <f t="shared" si="137"/>
        <v>5</v>
      </c>
      <c r="AK208" s="10">
        <f t="shared" si="128"/>
        <v>300</v>
      </c>
      <c r="AL208" s="10">
        <f t="shared" si="129"/>
        <v>2040</v>
      </c>
      <c r="AM208" s="10">
        <f t="shared" si="138"/>
        <v>500</v>
      </c>
      <c r="AN208" s="6">
        <f t="shared" si="139"/>
        <v>500</v>
      </c>
      <c r="AO208" s="1">
        <f t="shared" si="140"/>
        <v>-50</v>
      </c>
    </row>
    <row r="209" spans="2:41" x14ac:dyDescent="0.2">
      <c r="B209" s="8">
        <f t="shared" si="141"/>
        <v>43359</v>
      </c>
      <c r="C209">
        <v>200</v>
      </c>
      <c r="D209" s="4">
        <v>5</v>
      </c>
      <c r="E209" s="5">
        <f t="shared" si="143"/>
        <v>5</v>
      </c>
      <c r="F209">
        <v>0</v>
      </c>
      <c r="G209" s="5">
        <f t="shared" si="130"/>
        <v>1000</v>
      </c>
      <c r="H209">
        <v>200</v>
      </c>
      <c r="I209" s="5">
        <f t="shared" si="111"/>
        <v>855</v>
      </c>
      <c r="J209" s="5" t="str">
        <f t="shared" si="112"/>
        <v xml:space="preserve"> </v>
      </c>
      <c r="K209" s="5" t="str">
        <f t="shared" si="131"/>
        <v xml:space="preserve"> </v>
      </c>
      <c r="L209" s="5" t="str">
        <f t="shared" si="113"/>
        <v xml:space="preserve"> </v>
      </c>
      <c r="M209" t="str">
        <f t="shared" si="114"/>
        <v>F1</v>
      </c>
      <c r="N209" t="str">
        <f t="shared" si="115"/>
        <v xml:space="preserve"> </v>
      </c>
      <c r="O209" t="str">
        <f t="shared" si="116"/>
        <v xml:space="preserve"> </v>
      </c>
      <c r="P209" t="str">
        <f t="shared" si="117"/>
        <v xml:space="preserve"> </v>
      </c>
      <c r="Q209" t="str">
        <f t="shared" si="118"/>
        <v xml:space="preserve"> </v>
      </c>
      <c r="R209" t="str">
        <f t="shared" si="119"/>
        <v xml:space="preserve"> </v>
      </c>
      <c r="S209">
        <v>200</v>
      </c>
      <c r="T209">
        <f t="shared" si="120"/>
        <v>0.5</v>
      </c>
      <c r="U209" s="2">
        <f t="shared" si="107"/>
        <v>392.95413959967584</v>
      </c>
      <c r="V209" s="2">
        <f t="shared" si="121"/>
        <v>5</v>
      </c>
      <c r="W209" s="2">
        <f t="shared" si="132"/>
        <v>0.5</v>
      </c>
      <c r="X209" s="5" t="str">
        <f t="shared" si="122"/>
        <v xml:space="preserve"> </v>
      </c>
      <c r="Y209" s="5" t="str">
        <f t="shared" si="123"/>
        <v xml:space="preserve"> </v>
      </c>
      <c r="Z209" s="5" t="str">
        <f t="shared" si="124"/>
        <v xml:space="preserve"> </v>
      </c>
      <c r="AA209" s="5" t="str">
        <f t="shared" si="125"/>
        <v xml:space="preserve"> </v>
      </c>
      <c r="AB209" s="5">
        <f t="shared" si="126"/>
        <v>13</v>
      </c>
      <c r="AC209">
        <v>200</v>
      </c>
      <c r="AD209" s="5">
        <f t="shared" si="127"/>
        <v>13</v>
      </c>
      <c r="AE209" s="4">
        <f t="shared" si="133"/>
        <v>5</v>
      </c>
      <c r="AF209" s="4">
        <f t="shared" si="134"/>
        <v>5</v>
      </c>
      <c r="AG209" s="4">
        <f t="shared" si="142"/>
        <v>5</v>
      </c>
      <c r="AH209" s="4">
        <f t="shared" si="135"/>
        <v>5</v>
      </c>
      <c r="AI209" s="4">
        <f t="shared" si="136"/>
        <v>5</v>
      </c>
      <c r="AJ209" s="7">
        <f t="shared" si="137"/>
        <v>5</v>
      </c>
      <c r="AK209" s="10">
        <f t="shared" si="128"/>
        <v>300</v>
      </c>
      <c r="AL209" s="10">
        <f t="shared" si="129"/>
        <v>2052</v>
      </c>
      <c r="AM209" s="10">
        <f t="shared" si="138"/>
        <v>500</v>
      </c>
      <c r="AN209" s="6">
        <f t="shared" si="139"/>
        <v>500</v>
      </c>
      <c r="AO209" s="1">
        <f t="shared" si="140"/>
        <v>-50</v>
      </c>
    </row>
    <row r="210" spans="2:41" x14ac:dyDescent="0.2">
      <c r="B210" s="8">
        <f t="shared" si="141"/>
        <v>43360</v>
      </c>
      <c r="C210">
        <v>201</v>
      </c>
      <c r="D210" s="4">
        <v>5</v>
      </c>
      <c r="E210" s="5">
        <f t="shared" si="143"/>
        <v>5</v>
      </c>
      <c r="F210">
        <v>0</v>
      </c>
      <c r="G210" s="5">
        <f t="shared" si="130"/>
        <v>1005</v>
      </c>
      <c r="H210">
        <v>201</v>
      </c>
      <c r="I210" s="5">
        <f t="shared" si="111"/>
        <v>860</v>
      </c>
      <c r="J210" s="5" t="str">
        <f t="shared" si="112"/>
        <v xml:space="preserve"> </v>
      </c>
      <c r="K210" s="5" t="str">
        <f t="shared" si="131"/>
        <v xml:space="preserve"> </v>
      </c>
      <c r="L210" s="5" t="str">
        <f t="shared" si="113"/>
        <v xml:space="preserve"> </v>
      </c>
      <c r="M210" t="str">
        <f t="shared" si="114"/>
        <v>F1</v>
      </c>
      <c r="N210" t="str">
        <f t="shared" si="115"/>
        <v xml:space="preserve"> </v>
      </c>
      <c r="O210" t="str">
        <f t="shared" si="116"/>
        <v xml:space="preserve"> </v>
      </c>
      <c r="P210" t="str">
        <f t="shared" si="117"/>
        <v xml:space="preserve"> </v>
      </c>
      <c r="Q210" t="str">
        <f t="shared" si="118"/>
        <v xml:space="preserve"> </v>
      </c>
      <c r="R210" t="str">
        <f t="shared" si="119"/>
        <v xml:space="preserve"> </v>
      </c>
      <c r="S210">
        <v>201</v>
      </c>
      <c r="T210">
        <f t="shared" si="120"/>
        <v>0.5</v>
      </c>
      <c r="U210" s="2">
        <f t="shared" si="107"/>
        <v>408.82645045132506</v>
      </c>
      <c r="V210" s="2">
        <f t="shared" si="121"/>
        <v>5</v>
      </c>
      <c r="W210" s="2">
        <f t="shared" si="132"/>
        <v>0.5</v>
      </c>
      <c r="X210" s="5" t="str">
        <f t="shared" si="122"/>
        <v xml:space="preserve"> </v>
      </c>
      <c r="Y210" s="5" t="str">
        <f t="shared" si="123"/>
        <v xml:space="preserve"> </v>
      </c>
      <c r="Z210" s="5" t="str">
        <f t="shared" si="124"/>
        <v xml:space="preserve"> </v>
      </c>
      <c r="AA210" s="5" t="str">
        <f t="shared" si="125"/>
        <v xml:space="preserve"> </v>
      </c>
      <c r="AB210" s="5">
        <f t="shared" si="126"/>
        <v>13</v>
      </c>
      <c r="AC210">
        <v>201</v>
      </c>
      <c r="AD210" s="5">
        <f t="shared" si="127"/>
        <v>13</v>
      </c>
      <c r="AE210" s="4">
        <f t="shared" si="133"/>
        <v>5</v>
      </c>
      <c r="AF210" s="4">
        <f t="shared" si="134"/>
        <v>5</v>
      </c>
      <c r="AG210" s="4">
        <f t="shared" si="142"/>
        <v>5</v>
      </c>
      <c r="AH210" s="4">
        <f t="shared" si="135"/>
        <v>5</v>
      </c>
      <c r="AI210" s="4">
        <f t="shared" si="136"/>
        <v>5</v>
      </c>
      <c r="AJ210" s="7">
        <f t="shared" si="137"/>
        <v>5</v>
      </c>
      <c r="AK210" s="10">
        <f t="shared" si="128"/>
        <v>300</v>
      </c>
      <c r="AL210" s="10">
        <f t="shared" si="129"/>
        <v>2064</v>
      </c>
      <c r="AM210" s="10">
        <f t="shared" si="138"/>
        <v>500</v>
      </c>
      <c r="AN210" s="6">
        <f t="shared" si="139"/>
        <v>500</v>
      </c>
      <c r="AO210" s="1">
        <f t="shared" si="140"/>
        <v>-50</v>
      </c>
    </row>
    <row r="211" spans="2:41" x14ac:dyDescent="0.2">
      <c r="B211" s="8">
        <f t="shared" si="141"/>
        <v>43361</v>
      </c>
      <c r="C211">
        <v>202</v>
      </c>
      <c r="D211" s="4">
        <v>5</v>
      </c>
      <c r="E211" s="5">
        <f t="shared" si="143"/>
        <v>5</v>
      </c>
      <c r="F211">
        <v>0</v>
      </c>
      <c r="G211" s="5">
        <f t="shared" si="130"/>
        <v>1010</v>
      </c>
      <c r="H211">
        <v>202</v>
      </c>
      <c r="I211" s="5">
        <f t="shared" si="111"/>
        <v>865</v>
      </c>
      <c r="J211" s="5" t="str">
        <f t="shared" si="112"/>
        <v xml:space="preserve"> </v>
      </c>
      <c r="K211" s="5" t="str">
        <f t="shared" si="131"/>
        <v xml:space="preserve"> </v>
      </c>
      <c r="L211" s="5" t="str">
        <f t="shared" si="113"/>
        <v xml:space="preserve"> </v>
      </c>
      <c r="M211" t="str">
        <f t="shared" si="114"/>
        <v>F1</v>
      </c>
      <c r="N211" t="str">
        <f t="shared" si="115"/>
        <v xml:space="preserve"> </v>
      </c>
      <c r="O211" t="str">
        <f t="shared" si="116"/>
        <v xml:space="preserve"> </v>
      </c>
      <c r="P211" t="str">
        <f t="shared" si="117"/>
        <v xml:space="preserve"> </v>
      </c>
      <c r="Q211" t="str">
        <f t="shared" si="118"/>
        <v xml:space="preserve"> </v>
      </c>
      <c r="R211" t="str">
        <f t="shared" si="119"/>
        <v xml:space="preserve"> </v>
      </c>
      <c r="S211">
        <v>202</v>
      </c>
      <c r="T211">
        <f t="shared" si="120"/>
        <v>0.5</v>
      </c>
      <c r="U211" s="2">
        <f t="shared" si="107"/>
        <v>425.33996160192811</v>
      </c>
      <c r="V211" s="2">
        <f t="shared" si="121"/>
        <v>5</v>
      </c>
      <c r="W211" s="2">
        <f t="shared" si="132"/>
        <v>0.5</v>
      </c>
      <c r="X211" s="5" t="str">
        <f t="shared" si="122"/>
        <v xml:space="preserve"> </v>
      </c>
      <c r="Y211" s="5" t="str">
        <f t="shared" si="123"/>
        <v xml:space="preserve"> </v>
      </c>
      <c r="Z211" s="5" t="str">
        <f t="shared" si="124"/>
        <v xml:space="preserve"> </v>
      </c>
      <c r="AA211" s="5" t="str">
        <f t="shared" si="125"/>
        <v xml:space="preserve"> </v>
      </c>
      <c r="AB211" s="5">
        <f t="shared" si="126"/>
        <v>13</v>
      </c>
      <c r="AC211">
        <v>202</v>
      </c>
      <c r="AD211" s="5">
        <f t="shared" si="127"/>
        <v>13</v>
      </c>
      <c r="AE211" s="4">
        <f t="shared" si="133"/>
        <v>5</v>
      </c>
      <c r="AF211" s="4">
        <f t="shared" si="134"/>
        <v>5</v>
      </c>
      <c r="AG211" s="4">
        <f t="shared" si="142"/>
        <v>5</v>
      </c>
      <c r="AH211" s="4">
        <f t="shared" si="135"/>
        <v>5</v>
      </c>
      <c r="AI211" s="4">
        <f t="shared" si="136"/>
        <v>5</v>
      </c>
      <c r="AJ211" s="7">
        <f t="shared" si="137"/>
        <v>5</v>
      </c>
      <c r="AK211" s="10">
        <f t="shared" si="128"/>
        <v>300</v>
      </c>
      <c r="AL211" s="10">
        <f t="shared" si="129"/>
        <v>2076</v>
      </c>
      <c r="AM211" s="10">
        <f t="shared" si="138"/>
        <v>500</v>
      </c>
      <c r="AN211" s="6">
        <f t="shared" si="139"/>
        <v>500</v>
      </c>
      <c r="AO211" s="1">
        <f t="shared" si="140"/>
        <v>-50</v>
      </c>
    </row>
    <row r="212" spans="2:41" x14ac:dyDescent="0.2">
      <c r="B212" s="8">
        <f t="shared" si="141"/>
        <v>43362</v>
      </c>
      <c r="C212">
        <v>203</v>
      </c>
      <c r="D212" s="4">
        <v>5</v>
      </c>
      <c r="E212" s="5">
        <f t="shared" si="143"/>
        <v>5</v>
      </c>
      <c r="F212">
        <v>0</v>
      </c>
      <c r="G212" s="5">
        <f t="shared" si="130"/>
        <v>1015</v>
      </c>
      <c r="H212">
        <v>203</v>
      </c>
      <c r="I212" s="5">
        <f t="shared" si="111"/>
        <v>870</v>
      </c>
      <c r="J212" s="5" t="str">
        <f t="shared" si="112"/>
        <v xml:space="preserve"> </v>
      </c>
      <c r="K212" s="5" t="str">
        <f t="shared" si="131"/>
        <v xml:space="preserve"> </v>
      </c>
      <c r="L212" s="5" t="str">
        <f t="shared" si="113"/>
        <v xml:space="preserve"> </v>
      </c>
      <c r="M212" t="str">
        <f t="shared" si="114"/>
        <v>F1</v>
      </c>
      <c r="N212" t="str">
        <f t="shared" si="115"/>
        <v xml:space="preserve"> </v>
      </c>
      <c r="O212" t="str">
        <f t="shared" si="116"/>
        <v xml:space="preserve"> </v>
      </c>
      <c r="P212" t="str">
        <f t="shared" si="117"/>
        <v xml:space="preserve"> </v>
      </c>
      <c r="Q212" t="str">
        <f t="shared" si="118"/>
        <v xml:space="preserve"> </v>
      </c>
      <c r="R212" t="str">
        <f t="shared" si="119"/>
        <v xml:space="preserve"> </v>
      </c>
      <c r="S212">
        <v>203</v>
      </c>
      <c r="T212">
        <f t="shared" si="120"/>
        <v>0.5</v>
      </c>
      <c r="U212" s="2">
        <f t="shared" ref="U212:U275" si="144">$AR$33+($AR$34-$AR$33)*(2.7182^(2.4*(I212/$AR$23))-1)/10</f>
        <v>442.52057588486633</v>
      </c>
      <c r="V212" s="2">
        <f t="shared" si="121"/>
        <v>5</v>
      </c>
      <c r="W212" s="2">
        <f t="shared" si="132"/>
        <v>0.5</v>
      </c>
      <c r="X212" s="5" t="str">
        <f t="shared" si="122"/>
        <v xml:space="preserve"> </v>
      </c>
      <c r="Y212" s="5" t="str">
        <f t="shared" si="123"/>
        <v xml:space="preserve"> </v>
      </c>
      <c r="Z212" s="5" t="str">
        <f t="shared" si="124"/>
        <v xml:space="preserve"> </v>
      </c>
      <c r="AA212" s="5" t="str">
        <f t="shared" si="125"/>
        <v xml:space="preserve"> </v>
      </c>
      <c r="AB212" s="5">
        <f t="shared" si="126"/>
        <v>13</v>
      </c>
      <c r="AC212">
        <v>203</v>
      </c>
      <c r="AD212" s="5">
        <f t="shared" si="127"/>
        <v>13</v>
      </c>
      <c r="AE212" s="4">
        <f t="shared" si="133"/>
        <v>5</v>
      </c>
      <c r="AF212" s="4">
        <f t="shared" si="134"/>
        <v>5</v>
      </c>
      <c r="AG212" s="4">
        <f t="shared" si="142"/>
        <v>5</v>
      </c>
      <c r="AH212" s="4">
        <f t="shared" si="135"/>
        <v>5</v>
      </c>
      <c r="AI212" s="4">
        <f t="shared" si="136"/>
        <v>5</v>
      </c>
      <c r="AJ212" s="7">
        <f t="shared" si="137"/>
        <v>5</v>
      </c>
      <c r="AK212" s="10">
        <f t="shared" si="128"/>
        <v>300</v>
      </c>
      <c r="AL212" s="10">
        <f t="shared" si="129"/>
        <v>2088</v>
      </c>
      <c r="AM212" s="10">
        <f t="shared" si="138"/>
        <v>500</v>
      </c>
      <c r="AN212" s="6">
        <f t="shared" si="139"/>
        <v>500</v>
      </c>
      <c r="AO212" s="1">
        <f t="shared" si="140"/>
        <v>-50</v>
      </c>
    </row>
    <row r="213" spans="2:41" x14ac:dyDescent="0.2">
      <c r="B213" s="8">
        <f t="shared" si="141"/>
        <v>43363</v>
      </c>
      <c r="C213">
        <v>204</v>
      </c>
      <c r="D213" s="4">
        <v>5</v>
      </c>
      <c r="E213" s="5">
        <f t="shared" si="143"/>
        <v>5</v>
      </c>
      <c r="F213">
        <v>0</v>
      </c>
      <c r="G213" s="5">
        <f t="shared" si="130"/>
        <v>1020</v>
      </c>
      <c r="H213">
        <v>204</v>
      </c>
      <c r="I213" s="5">
        <f t="shared" si="111"/>
        <v>875</v>
      </c>
      <c r="J213" s="5" t="str">
        <f t="shared" si="112"/>
        <v xml:space="preserve"> </v>
      </c>
      <c r="K213" s="5" t="str">
        <f t="shared" si="131"/>
        <v xml:space="preserve"> </v>
      </c>
      <c r="L213" s="5" t="str">
        <f t="shared" si="113"/>
        <v xml:space="preserve"> </v>
      </c>
      <c r="M213" t="str">
        <f t="shared" si="114"/>
        <v>F1</v>
      </c>
      <c r="N213" t="str">
        <f t="shared" si="115"/>
        <v xml:space="preserve"> </v>
      </c>
      <c r="O213" t="str">
        <f t="shared" si="116"/>
        <v xml:space="preserve"> </v>
      </c>
      <c r="P213" t="str">
        <f t="shared" si="117"/>
        <v xml:space="preserve"> </v>
      </c>
      <c r="Q213" t="str">
        <f t="shared" si="118"/>
        <v xml:space="preserve"> </v>
      </c>
      <c r="R213" t="str">
        <f t="shared" si="119"/>
        <v xml:space="preserve"> </v>
      </c>
      <c r="S213">
        <v>204</v>
      </c>
      <c r="T213">
        <f t="shared" si="120"/>
        <v>0.5</v>
      </c>
      <c r="U213" s="2">
        <f t="shared" si="144"/>
        <v>460.39524254098376</v>
      </c>
      <c r="V213" s="2">
        <f t="shared" si="121"/>
        <v>5</v>
      </c>
      <c r="W213" s="2">
        <f t="shared" si="132"/>
        <v>0.5</v>
      </c>
      <c r="X213" s="5" t="str">
        <f t="shared" si="122"/>
        <v xml:space="preserve"> </v>
      </c>
      <c r="Y213" s="5" t="str">
        <f t="shared" si="123"/>
        <v xml:space="preserve"> </v>
      </c>
      <c r="Z213" s="5" t="str">
        <f t="shared" si="124"/>
        <v xml:space="preserve"> </v>
      </c>
      <c r="AA213" s="5" t="str">
        <f t="shared" si="125"/>
        <v xml:space="preserve"> </v>
      </c>
      <c r="AB213" s="5">
        <f t="shared" si="126"/>
        <v>13</v>
      </c>
      <c r="AC213">
        <v>204</v>
      </c>
      <c r="AD213" s="5">
        <f t="shared" si="127"/>
        <v>13</v>
      </c>
      <c r="AE213" s="4">
        <f t="shared" si="133"/>
        <v>5</v>
      </c>
      <c r="AF213" s="4">
        <f t="shared" si="134"/>
        <v>5</v>
      </c>
      <c r="AG213" s="4">
        <f t="shared" si="142"/>
        <v>5</v>
      </c>
      <c r="AH213" s="4">
        <f t="shared" si="135"/>
        <v>5</v>
      </c>
      <c r="AI213" s="4">
        <f t="shared" si="136"/>
        <v>5</v>
      </c>
      <c r="AJ213" s="7">
        <f t="shared" si="137"/>
        <v>5</v>
      </c>
      <c r="AK213" s="10">
        <f t="shared" si="128"/>
        <v>300</v>
      </c>
      <c r="AL213" s="10">
        <f t="shared" si="129"/>
        <v>2100</v>
      </c>
      <c r="AM213" s="10">
        <f t="shared" si="138"/>
        <v>500</v>
      </c>
      <c r="AN213" s="6">
        <f t="shared" si="139"/>
        <v>500</v>
      </c>
      <c r="AO213" s="1">
        <f t="shared" si="140"/>
        <v>-50</v>
      </c>
    </row>
    <row r="214" spans="2:41" x14ac:dyDescent="0.2">
      <c r="B214" s="8">
        <f t="shared" si="141"/>
        <v>43364</v>
      </c>
      <c r="C214">
        <v>205</v>
      </c>
      <c r="D214" s="4">
        <v>5</v>
      </c>
      <c r="E214" s="5">
        <f t="shared" si="143"/>
        <v>5</v>
      </c>
      <c r="F214">
        <v>0</v>
      </c>
      <c r="G214" s="5">
        <f t="shared" si="130"/>
        <v>1025</v>
      </c>
      <c r="H214">
        <v>205</v>
      </c>
      <c r="I214" s="5">
        <f t="shared" si="111"/>
        <v>880</v>
      </c>
      <c r="J214" s="5" t="str">
        <f t="shared" si="112"/>
        <v xml:space="preserve"> </v>
      </c>
      <c r="K214" s="5" t="str">
        <f t="shared" si="131"/>
        <v xml:space="preserve"> </v>
      </c>
      <c r="L214" s="5" t="str">
        <f t="shared" si="113"/>
        <v xml:space="preserve"> </v>
      </c>
      <c r="M214" t="str">
        <f t="shared" si="114"/>
        <v>F1</v>
      </c>
      <c r="N214" t="str">
        <f t="shared" si="115"/>
        <v xml:space="preserve"> </v>
      </c>
      <c r="O214" t="str">
        <f t="shared" si="116"/>
        <v xml:space="preserve"> </v>
      </c>
      <c r="P214" t="str">
        <f t="shared" si="117"/>
        <v xml:space="preserve"> </v>
      </c>
      <c r="Q214" t="str">
        <f t="shared" si="118"/>
        <v xml:space="preserve"> </v>
      </c>
      <c r="R214" t="str">
        <f t="shared" si="119"/>
        <v xml:space="preserve"> </v>
      </c>
      <c r="S214">
        <v>205</v>
      </c>
      <c r="T214">
        <f t="shared" si="120"/>
        <v>0.5</v>
      </c>
      <c r="U214" s="2">
        <f t="shared" si="144"/>
        <v>478.99199949074062</v>
      </c>
      <c r="V214" s="2">
        <f t="shared" si="121"/>
        <v>5</v>
      </c>
      <c r="W214" s="2">
        <f t="shared" si="132"/>
        <v>0.5</v>
      </c>
      <c r="X214" s="5" t="str">
        <f t="shared" si="122"/>
        <v xml:space="preserve"> </v>
      </c>
      <c r="Y214" s="5" t="str">
        <f t="shared" si="123"/>
        <v xml:space="preserve"> </v>
      </c>
      <c r="Z214" s="5" t="str">
        <f t="shared" si="124"/>
        <v xml:space="preserve"> </v>
      </c>
      <c r="AA214" s="5" t="str">
        <f t="shared" si="125"/>
        <v xml:space="preserve"> </v>
      </c>
      <c r="AB214" s="5">
        <f t="shared" si="126"/>
        <v>13</v>
      </c>
      <c r="AC214">
        <v>205</v>
      </c>
      <c r="AD214" s="5">
        <f t="shared" si="127"/>
        <v>13</v>
      </c>
      <c r="AE214" s="4">
        <f t="shared" si="133"/>
        <v>5</v>
      </c>
      <c r="AF214" s="4">
        <f t="shared" si="134"/>
        <v>5</v>
      </c>
      <c r="AG214" s="4">
        <f t="shared" si="142"/>
        <v>5</v>
      </c>
      <c r="AH214" s="4">
        <f t="shared" si="135"/>
        <v>5</v>
      </c>
      <c r="AI214" s="4">
        <f t="shared" si="136"/>
        <v>5</v>
      </c>
      <c r="AJ214" s="7">
        <f t="shared" si="137"/>
        <v>5</v>
      </c>
      <c r="AK214" s="10">
        <f t="shared" si="128"/>
        <v>300</v>
      </c>
      <c r="AL214" s="10">
        <f t="shared" si="129"/>
        <v>2112</v>
      </c>
      <c r="AM214" s="10">
        <f t="shared" si="138"/>
        <v>500</v>
      </c>
      <c r="AN214" s="6">
        <f t="shared" si="139"/>
        <v>500</v>
      </c>
      <c r="AO214" s="1">
        <f t="shared" si="140"/>
        <v>-50</v>
      </c>
    </row>
    <row r="215" spans="2:41" x14ac:dyDescent="0.2">
      <c r="B215" s="8">
        <f t="shared" si="141"/>
        <v>43365</v>
      </c>
      <c r="C215">
        <v>206</v>
      </c>
      <c r="D215" s="4">
        <v>5</v>
      </c>
      <c r="E215" s="5">
        <f t="shared" si="143"/>
        <v>5</v>
      </c>
      <c r="F215">
        <v>0</v>
      </c>
      <c r="G215" s="5">
        <f t="shared" si="130"/>
        <v>1030</v>
      </c>
      <c r="H215">
        <v>206</v>
      </c>
      <c r="I215" s="5">
        <f t="shared" si="111"/>
        <v>885</v>
      </c>
      <c r="J215" s="5" t="str">
        <f t="shared" si="112"/>
        <v xml:space="preserve"> </v>
      </c>
      <c r="K215" s="5" t="str">
        <f t="shared" si="131"/>
        <v xml:space="preserve"> </v>
      </c>
      <c r="L215" s="5" t="str">
        <f t="shared" si="113"/>
        <v xml:space="preserve"> </v>
      </c>
      <c r="M215" t="str">
        <f t="shared" si="114"/>
        <v>F1</v>
      </c>
      <c r="N215" t="str">
        <f t="shared" si="115"/>
        <v xml:space="preserve"> </v>
      </c>
      <c r="O215" t="str">
        <f t="shared" si="116"/>
        <v xml:space="preserve"> </v>
      </c>
      <c r="P215" t="str">
        <f t="shared" si="117"/>
        <v xml:space="preserve"> </v>
      </c>
      <c r="Q215" t="str">
        <f t="shared" si="118"/>
        <v xml:space="preserve"> </v>
      </c>
      <c r="R215" t="str">
        <f t="shared" si="119"/>
        <v xml:space="preserve"> </v>
      </c>
      <c r="S215">
        <v>206</v>
      </c>
      <c r="T215">
        <f t="shared" si="120"/>
        <v>0.5</v>
      </c>
      <c r="U215" s="2">
        <f t="shared" si="144"/>
        <v>498.34001731405226</v>
      </c>
      <c r="V215" s="2">
        <f t="shared" si="121"/>
        <v>5</v>
      </c>
      <c r="W215" s="2">
        <f t="shared" si="132"/>
        <v>0.5</v>
      </c>
      <c r="X215" s="5" t="str">
        <f t="shared" si="122"/>
        <v xml:space="preserve"> </v>
      </c>
      <c r="Y215" s="5" t="str">
        <f t="shared" si="123"/>
        <v xml:space="preserve"> </v>
      </c>
      <c r="Z215" s="5" t="str">
        <f t="shared" si="124"/>
        <v xml:space="preserve"> </v>
      </c>
      <c r="AA215" s="5" t="str">
        <f t="shared" si="125"/>
        <v xml:space="preserve"> </v>
      </c>
      <c r="AB215" s="5">
        <f t="shared" si="126"/>
        <v>13</v>
      </c>
      <c r="AC215">
        <v>206</v>
      </c>
      <c r="AD215" s="5">
        <f t="shared" si="127"/>
        <v>13</v>
      </c>
      <c r="AE215" s="4">
        <f t="shared" si="133"/>
        <v>5</v>
      </c>
      <c r="AF215" s="4">
        <f t="shared" si="134"/>
        <v>5</v>
      </c>
      <c r="AG215" s="4">
        <f t="shared" si="142"/>
        <v>5</v>
      </c>
      <c r="AH215" s="4">
        <f t="shared" si="135"/>
        <v>5</v>
      </c>
      <c r="AI215" s="4">
        <f t="shared" si="136"/>
        <v>5</v>
      </c>
      <c r="AJ215" s="7">
        <f t="shared" si="137"/>
        <v>5</v>
      </c>
      <c r="AK215" s="10">
        <f t="shared" si="128"/>
        <v>300</v>
      </c>
      <c r="AL215" s="10">
        <f t="shared" si="129"/>
        <v>2124</v>
      </c>
      <c r="AM215" s="10">
        <f t="shared" si="138"/>
        <v>500</v>
      </c>
      <c r="AN215" s="6">
        <f t="shared" si="139"/>
        <v>500</v>
      </c>
      <c r="AO215" s="1">
        <f t="shared" si="140"/>
        <v>-50</v>
      </c>
    </row>
    <row r="216" spans="2:41" x14ac:dyDescent="0.2">
      <c r="B216" s="8">
        <f t="shared" si="141"/>
        <v>43366</v>
      </c>
      <c r="C216">
        <v>207</v>
      </c>
      <c r="D216" s="4">
        <v>5</v>
      </c>
      <c r="E216" s="5">
        <f t="shared" si="143"/>
        <v>5</v>
      </c>
      <c r="F216">
        <v>0</v>
      </c>
      <c r="G216" s="5">
        <f t="shared" si="130"/>
        <v>1035</v>
      </c>
      <c r="H216">
        <v>207</v>
      </c>
      <c r="I216" s="5">
        <f t="shared" si="111"/>
        <v>890</v>
      </c>
      <c r="J216" s="5" t="str">
        <f t="shared" si="112"/>
        <v xml:space="preserve"> </v>
      </c>
      <c r="K216" s="5" t="str">
        <f t="shared" si="131"/>
        <v xml:space="preserve"> </v>
      </c>
      <c r="L216" s="5" t="str">
        <f t="shared" si="113"/>
        <v xml:space="preserve"> </v>
      </c>
      <c r="M216" t="str">
        <f t="shared" si="114"/>
        <v>F1</v>
      </c>
      <c r="N216" t="str">
        <f t="shared" si="115"/>
        <v xml:space="preserve"> </v>
      </c>
      <c r="O216" t="str">
        <f t="shared" si="116"/>
        <v xml:space="preserve"> </v>
      </c>
      <c r="P216" t="str">
        <f t="shared" si="117"/>
        <v xml:space="preserve"> </v>
      </c>
      <c r="Q216" t="str">
        <f t="shared" si="118"/>
        <v xml:space="preserve"> </v>
      </c>
      <c r="R216" t="str">
        <f t="shared" si="119"/>
        <v xml:space="preserve"> </v>
      </c>
      <c r="S216">
        <v>207</v>
      </c>
      <c r="T216">
        <f t="shared" si="120"/>
        <v>0.5</v>
      </c>
      <c r="U216" s="2">
        <f t="shared" si="144"/>
        <v>518.4696450068036</v>
      </c>
      <c r="V216" s="2">
        <f t="shared" si="121"/>
        <v>5</v>
      </c>
      <c r="W216" s="2">
        <f t="shared" si="132"/>
        <v>0.5</v>
      </c>
      <c r="X216" s="5" t="str">
        <f t="shared" si="122"/>
        <v xml:space="preserve"> </v>
      </c>
      <c r="Y216" s="5" t="str">
        <f t="shared" si="123"/>
        <v xml:space="preserve"> </v>
      </c>
      <c r="Z216" s="5" t="str">
        <f t="shared" si="124"/>
        <v xml:space="preserve"> </v>
      </c>
      <c r="AA216" s="5" t="str">
        <f t="shared" si="125"/>
        <v xml:space="preserve"> </v>
      </c>
      <c r="AB216" s="5">
        <f t="shared" si="126"/>
        <v>13</v>
      </c>
      <c r="AC216">
        <v>207</v>
      </c>
      <c r="AD216" s="5">
        <f t="shared" si="127"/>
        <v>13</v>
      </c>
      <c r="AE216" s="4">
        <f t="shared" si="133"/>
        <v>5</v>
      </c>
      <c r="AF216" s="4">
        <f t="shared" si="134"/>
        <v>5</v>
      </c>
      <c r="AG216" s="4">
        <f t="shared" si="142"/>
        <v>5</v>
      </c>
      <c r="AH216" s="4">
        <f t="shared" si="135"/>
        <v>5</v>
      </c>
      <c r="AI216" s="4">
        <f t="shared" si="136"/>
        <v>5</v>
      </c>
      <c r="AJ216" s="7">
        <f t="shared" si="137"/>
        <v>5</v>
      </c>
      <c r="AK216" s="10">
        <f t="shared" si="128"/>
        <v>300</v>
      </c>
      <c r="AL216" s="10">
        <f t="shared" si="129"/>
        <v>2136</v>
      </c>
      <c r="AM216" s="10">
        <f t="shared" si="138"/>
        <v>500</v>
      </c>
      <c r="AN216" s="6">
        <f t="shared" si="139"/>
        <v>500</v>
      </c>
      <c r="AO216" s="1">
        <f t="shared" si="140"/>
        <v>-50</v>
      </c>
    </row>
    <row r="217" spans="2:41" x14ac:dyDescent="0.2">
      <c r="B217" s="8">
        <f t="shared" si="141"/>
        <v>43367</v>
      </c>
      <c r="C217">
        <v>208</v>
      </c>
      <c r="D217" s="4">
        <v>5</v>
      </c>
      <c r="E217" s="5">
        <f t="shared" si="143"/>
        <v>5</v>
      </c>
      <c r="F217">
        <v>0</v>
      </c>
      <c r="G217" s="5">
        <f t="shared" si="130"/>
        <v>1040</v>
      </c>
      <c r="H217">
        <v>208</v>
      </c>
      <c r="I217" s="5">
        <f t="shared" si="111"/>
        <v>895</v>
      </c>
      <c r="J217" s="5" t="str">
        <f t="shared" si="112"/>
        <v xml:space="preserve"> </v>
      </c>
      <c r="K217" s="5" t="str">
        <f t="shared" si="131"/>
        <v xml:space="preserve"> </v>
      </c>
      <c r="L217" s="5" t="str">
        <f t="shared" si="113"/>
        <v xml:space="preserve"> </v>
      </c>
      <c r="M217" t="str">
        <f t="shared" si="114"/>
        <v>F1</v>
      </c>
      <c r="N217" t="str">
        <f t="shared" si="115"/>
        <v xml:space="preserve"> </v>
      </c>
      <c r="O217" t="str">
        <f t="shared" si="116"/>
        <v xml:space="preserve"> </v>
      </c>
      <c r="P217" t="str">
        <f t="shared" si="117"/>
        <v xml:space="preserve"> </v>
      </c>
      <c r="Q217" t="str">
        <f t="shared" si="118"/>
        <v xml:space="preserve"> </v>
      </c>
      <c r="R217" t="str">
        <f t="shared" si="119"/>
        <v xml:space="preserve"> </v>
      </c>
      <c r="S217">
        <v>208</v>
      </c>
      <c r="T217">
        <f t="shared" si="120"/>
        <v>0.5</v>
      </c>
      <c r="U217" s="2">
        <f t="shared" si="144"/>
        <v>539.41245758580487</v>
      </c>
      <c r="V217" s="2">
        <f t="shared" si="121"/>
        <v>5</v>
      </c>
      <c r="W217" s="2">
        <f t="shared" si="132"/>
        <v>0.5</v>
      </c>
      <c r="X217" s="5" t="str">
        <f t="shared" si="122"/>
        <v xml:space="preserve"> </v>
      </c>
      <c r="Y217" s="5" t="str">
        <f t="shared" si="123"/>
        <v xml:space="preserve"> </v>
      </c>
      <c r="Z217" s="5" t="str">
        <f t="shared" si="124"/>
        <v xml:space="preserve"> </v>
      </c>
      <c r="AA217" s="5" t="str">
        <f t="shared" si="125"/>
        <v xml:space="preserve"> </v>
      </c>
      <c r="AB217" s="5">
        <f t="shared" si="126"/>
        <v>13</v>
      </c>
      <c r="AC217">
        <v>208</v>
      </c>
      <c r="AD217" s="5">
        <f t="shared" si="127"/>
        <v>13</v>
      </c>
      <c r="AE217" s="4">
        <f t="shared" si="133"/>
        <v>5</v>
      </c>
      <c r="AF217" s="4">
        <f t="shared" si="134"/>
        <v>5</v>
      </c>
      <c r="AG217" s="4">
        <f t="shared" si="142"/>
        <v>5</v>
      </c>
      <c r="AH217" s="4">
        <f t="shared" si="135"/>
        <v>5</v>
      </c>
      <c r="AI217" s="4">
        <f t="shared" si="136"/>
        <v>5</v>
      </c>
      <c r="AJ217" s="7">
        <f t="shared" si="137"/>
        <v>5</v>
      </c>
      <c r="AK217" s="10">
        <f t="shared" si="128"/>
        <v>300</v>
      </c>
      <c r="AL217" s="10">
        <f t="shared" si="129"/>
        <v>2148</v>
      </c>
      <c r="AM217" s="10">
        <f t="shared" si="138"/>
        <v>500</v>
      </c>
      <c r="AN217" s="6">
        <f t="shared" si="139"/>
        <v>500</v>
      </c>
      <c r="AO217" s="1">
        <f t="shared" si="140"/>
        <v>-50</v>
      </c>
    </row>
    <row r="218" spans="2:41" x14ac:dyDescent="0.2">
      <c r="B218" s="8">
        <f t="shared" si="141"/>
        <v>43368</v>
      </c>
      <c r="C218">
        <v>209</v>
      </c>
      <c r="D218" s="4">
        <v>5</v>
      </c>
      <c r="E218" s="5">
        <f t="shared" si="143"/>
        <v>5</v>
      </c>
      <c r="F218">
        <v>0</v>
      </c>
      <c r="G218" s="5">
        <f t="shared" si="130"/>
        <v>1045</v>
      </c>
      <c r="H218">
        <v>209</v>
      </c>
      <c r="I218" s="5">
        <f t="shared" si="111"/>
        <v>900</v>
      </c>
      <c r="J218" s="5" t="str">
        <f t="shared" si="112"/>
        <v xml:space="preserve"> </v>
      </c>
      <c r="K218" s="5" t="str">
        <f t="shared" si="131"/>
        <v xml:space="preserve"> </v>
      </c>
      <c r="L218" s="5" t="str">
        <f t="shared" si="113"/>
        <v xml:space="preserve"> </v>
      </c>
      <c r="M218" t="str">
        <f t="shared" si="114"/>
        <v>F1</v>
      </c>
      <c r="N218" t="str">
        <f t="shared" si="115"/>
        <v xml:space="preserve"> </v>
      </c>
      <c r="O218" t="str">
        <f t="shared" si="116"/>
        <v xml:space="preserve"> </v>
      </c>
      <c r="P218" t="str">
        <f t="shared" si="117"/>
        <v xml:space="preserve"> </v>
      </c>
      <c r="Q218" t="str">
        <f t="shared" si="118"/>
        <v xml:space="preserve"> </v>
      </c>
      <c r="R218" t="str">
        <f t="shared" si="119"/>
        <v xml:space="preserve"> </v>
      </c>
      <c r="S218">
        <v>209</v>
      </c>
      <c r="T218">
        <f t="shared" si="120"/>
        <v>0.5</v>
      </c>
      <c r="U218" s="2">
        <f t="shared" si="144"/>
        <v>561.20130561686449</v>
      </c>
      <c r="V218" s="2">
        <f t="shared" si="121"/>
        <v>5</v>
      </c>
      <c r="W218" s="2">
        <f t="shared" si="132"/>
        <v>0.5</v>
      </c>
      <c r="X218" s="5" t="str">
        <f t="shared" si="122"/>
        <v xml:space="preserve"> </v>
      </c>
      <c r="Y218" s="5" t="str">
        <f t="shared" si="123"/>
        <v xml:space="preserve"> </v>
      </c>
      <c r="Z218" s="5" t="str">
        <f t="shared" si="124"/>
        <v xml:space="preserve"> </v>
      </c>
      <c r="AA218" s="5" t="str">
        <f t="shared" si="125"/>
        <v xml:space="preserve"> </v>
      </c>
      <c r="AB218" s="5">
        <f t="shared" si="126"/>
        <v>13</v>
      </c>
      <c r="AC218">
        <v>209</v>
      </c>
      <c r="AD218" s="5">
        <f t="shared" si="127"/>
        <v>13</v>
      </c>
      <c r="AE218" s="4">
        <f t="shared" si="133"/>
        <v>5</v>
      </c>
      <c r="AF218" s="4">
        <f t="shared" si="134"/>
        <v>5</v>
      </c>
      <c r="AG218" s="4">
        <f t="shared" si="142"/>
        <v>5</v>
      </c>
      <c r="AH218" s="4">
        <f t="shared" si="135"/>
        <v>5</v>
      </c>
      <c r="AI218" s="4">
        <f t="shared" si="136"/>
        <v>5</v>
      </c>
      <c r="AJ218" s="7">
        <f t="shared" si="137"/>
        <v>5</v>
      </c>
      <c r="AK218" s="10">
        <f t="shared" si="128"/>
        <v>300</v>
      </c>
      <c r="AL218" s="10">
        <f t="shared" si="129"/>
        <v>2160</v>
      </c>
      <c r="AM218" s="10">
        <f t="shared" si="138"/>
        <v>500</v>
      </c>
      <c r="AN218" s="6">
        <f t="shared" si="139"/>
        <v>500</v>
      </c>
      <c r="AO218" s="1">
        <f t="shared" si="140"/>
        <v>-50</v>
      </c>
    </row>
    <row r="219" spans="2:41" x14ac:dyDescent="0.2">
      <c r="B219" s="8">
        <f t="shared" si="141"/>
        <v>43369</v>
      </c>
      <c r="C219">
        <v>210</v>
      </c>
      <c r="D219" s="4">
        <v>5</v>
      </c>
      <c r="E219" s="5">
        <f t="shared" si="143"/>
        <v>5</v>
      </c>
      <c r="F219">
        <v>0</v>
      </c>
      <c r="G219" s="5">
        <f t="shared" si="130"/>
        <v>1050</v>
      </c>
      <c r="H219">
        <v>210</v>
      </c>
      <c r="I219" s="5">
        <f t="shared" si="111"/>
        <v>905</v>
      </c>
      <c r="J219" s="5" t="str">
        <f t="shared" si="112"/>
        <v xml:space="preserve"> </v>
      </c>
      <c r="K219" s="5" t="str">
        <f t="shared" si="131"/>
        <v xml:space="preserve"> </v>
      </c>
      <c r="L219" s="5" t="str">
        <f t="shared" si="113"/>
        <v xml:space="preserve"> </v>
      </c>
      <c r="M219" t="str">
        <f t="shared" si="114"/>
        <v>F1</v>
      </c>
      <c r="N219" t="str">
        <f t="shared" si="115"/>
        <v xml:space="preserve"> </v>
      </c>
      <c r="O219" t="str">
        <f t="shared" si="116"/>
        <v xml:space="preserve"> </v>
      </c>
      <c r="P219" t="str">
        <f t="shared" si="117"/>
        <v xml:space="preserve"> </v>
      </c>
      <c r="Q219" t="str">
        <f t="shared" si="118"/>
        <v xml:space="preserve"> </v>
      </c>
      <c r="R219" t="str">
        <f t="shared" si="119"/>
        <v xml:space="preserve"> </v>
      </c>
      <c r="S219">
        <v>210</v>
      </c>
      <c r="T219">
        <f t="shared" si="120"/>
        <v>0.5</v>
      </c>
      <c r="U219" s="2">
        <f t="shared" si="144"/>
        <v>583.87036674366857</v>
      </c>
      <c r="V219" s="2">
        <f t="shared" si="121"/>
        <v>5</v>
      </c>
      <c r="W219" s="2">
        <f t="shared" si="132"/>
        <v>0.5</v>
      </c>
      <c r="X219" s="5" t="str">
        <f t="shared" si="122"/>
        <v xml:space="preserve"> </v>
      </c>
      <c r="Y219" s="5" t="str">
        <f t="shared" si="123"/>
        <v xml:space="preserve"> </v>
      </c>
      <c r="Z219" s="5" t="str">
        <f t="shared" si="124"/>
        <v xml:space="preserve"> </v>
      </c>
      <c r="AA219" s="5" t="str">
        <f t="shared" si="125"/>
        <v xml:space="preserve"> </v>
      </c>
      <c r="AB219" s="5">
        <f t="shared" si="126"/>
        <v>13</v>
      </c>
      <c r="AC219">
        <v>210</v>
      </c>
      <c r="AD219" s="5">
        <f t="shared" si="127"/>
        <v>13</v>
      </c>
      <c r="AE219" s="4">
        <f t="shared" si="133"/>
        <v>5</v>
      </c>
      <c r="AF219" s="4">
        <f t="shared" si="134"/>
        <v>5</v>
      </c>
      <c r="AG219" s="4">
        <f t="shared" si="142"/>
        <v>5</v>
      </c>
      <c r="AH219" s="4">
        <f t="shared" si="135"/>
        <v>5</v>
      </c>
      <c r="AI219" s="4">
        <f t="shared" si="136"/>
        <v>5</v>
      </c>
      <c r="AJ219" s="7">
        <f t="shared" si="137"/>
        <v>5</v>
      </c>
      <c r="AK219" s="10">
        <f t="shared" si="128"/>
        <v>300</v>
      </c>
      <c r="AL219" s="10">
        <f t="shared" si="129"/>
        <v>2172</v>
      </c>
      <c r="AM219" s="10">
        <f t="shared" si="138"/>
        <v>500</v>
      </c>
      <c r="AN219" s="6">
        <f t="shared" si="139"/>
        <v>500</v>
      </c>
      <c r="AO219" s="1">
        <f t="shared" si="140"/>
        <v>-50</v>
      </c>
    </row>
    <row r="220" spans="2:41" x14ac:dyDescent="0.2">
      <c r="B220" s="8">
        <f t="shared" si="141"/>
        <v>43370</v>
      </c>
      <c r="C220">
        <v>211</v>
      </c>
      <c r="D220" s="4">
        <v>5</v>
      </c>
      <c r="E220" s="5">
        <f t="shared" si="143"/>
        <v>5</v>
      </c>
      <c r="F220">
        <v>0</v>
      </c>
      <c r="G220" s="5">
        <f t="shared" si="130"/>
        <v>1055</v>
      </c>
      <c r="H220">
        <v>211</v>
      </c>
      <c r="I220" s="5">
        <f t="shared" si="111"/>
        <v>910</v>
      </c>
      <c r="J220" s="5" t="str">
        <f t="shared" si="112"/>
        <v xml:space="preserve"> </v>
      </c>
      <c r="K220" s="5" t="str">
        <f t="shared" si="131"/>
        <v xml:space="preserve"> </v>
      </c>
      <c r="L220" s="5" t="str">
        <f t="shared" si="113"/>
        <v xml:space="preserve"> </v>
      </c>
      <c r="M220" t="str">
        <f t="shared" si="114"/>
        <v>F1</v>
      </c>
      <c r="N220" t="str">
        <f t="shared" si="115"/>
        <v xml:space="preserve"> </v>
      </c>
      <c r="O220" t="str">
        <f t="shared" si="116"/>
        <v xml:space="preserve"> </v>
      </c>
      <c r="P220" t="str">
        <f t="shared" si="117"/>
        <v xml:space="preserve"> </v>
      </c>
      <c r="Q220" t="str">
        <f t="shared" si="118"/>
        <v xml:space="preserve"> </v>
      </c>
      <c r="R220" t="str">
        <f t="shared" si="119"/>
        <v xml:space="preserve"> </v>
      </c>
      <c r="S220">
        <v>211</v>
      </c>
      <c r="T220">
        <f t="shared" si="120"/>
        <v>0.5</v>
      </c>
      <c r="U220" s="2">
        <f t="shared" si="144"/>
        <v>607.45519929829914</v>
      </c>
      <c r="V220" s="2">
        <f t="shared" si="121"/>
        <v>5</v>
      </c>
      <c r="W220" s="2">
        <f t="shared" si="132"/>
        <v>0.5</v>
      </c>
      <c r="X220" s="5" t="str">
        <f t="shared" si="122"/>
        <v xml:space="preserve"> </v>
      </c>
      <c r="Y220" s="5" t="str">
        <f t="shared" si="123"/>
        <v xml:space="preserve"> </v>
      </c>
      <c r="Z220" s="5" t="str">
        <f t="shared" si="124"/>
        <v xml:space="preserve"> </v>
      </c>
      <c r="AA220" s="5" t="str">
        <f t="shared" si="125"/>
        <v xml:space="preserve"> </v>
      </c>
      <c r="AB220" s="5">
        <f t="shared" si="126"/>
        <v>13</v>
      </c>
      <c r="AC220">
        <v>211</v>
      </c>
      <c r="AD220" s="5">
        <f t="shared" si="127"/>
        <v>13</v>
      </c>
      <c r="AE220" s="4">
        <f t="shared" si="133"/>
        <v>5</v>
      </c>
      <c r="AF220" s="4">
        <f t="shared" si="134"/>
        <v>5</v>
      </c>
      <c r="AG220" s="4">
        <f t="shared" si="142"/>
        <v>5</v>
      </c>
      <c r="AH220" s="4">
        <f t="shared" si="135"/>
        <v>5</v>
      </c>
      <c r="AI220" s="4">
        <f t="shared" si="136"/>
        <v>5</v>
      </c>
      <c r="AJ220" s="7">
        <f t="shared" si="137"/>
        <v>5</v>
      </c>
      <c r="AK220" s="10">
        <f t="shared" si="128"/>
        <v>300</v>
      </c>
      <c r="AL220" s="10">
        <f t="shared" si="129"/>
        <v>2184</v>
      </c>
      <c r="AM220" s="10">
        <f t="shared" si="138"/>
        <v>500</v>
      </c>
      <c r="AN220" s="6">
        <f t="shared" si="139"/>
        <v>500</v>
      </c>
      <c r="AO220" s="1">
        <f t="shared" si="140"/>
        <v>-50</v>
      </c>
    </row>
    <row r="221" spans="2:41" x14ac:dyDescent="0.2">
      <c r="B221" s="8">
        <f t="shared" si="141"/>
        <v>43371</v>
      </c>
      <c r="C221">
        <v>212</v>
      </c>
      <c r="D221" s="4">
        <v>5</v>
      </c>
      <c r="E221" s="5">
        <f t="shared" si="143"/>
        <v>5</v>
      </c>
      <c r="F221">
        <v>0</v>
      </c>
      <c r="G221" s="5">
        <f t="shared" si="130"/>
        <v>1060</v>
      </c>
      <c r="H221">
        <v>212</v>
      </c>
      <c r="I221" s="5">
        <f t="shared" si="111"/>
        <v>915</v>
      </c>
      <c r="J221" s="5" t="str">
        <f t="shared" si="112"/>
        <v xml:space="preserve"> </v>
      </c>
      <c r="K221" s="5" t="str">
        <f t="shared" si="131"/>
        <v xml:space="preserve"> </v>
      </c>
      <c r="L221" s="5" t="str">
        <f t="shared" si="113"/>
        <v xml:space="preserve"> </v>
      </c>
      <c r="M221" t="str">
        <f t="shared" si="114"/>
        <v>F1</v>
      </c>
      <c r="N221" t="str">
        <f t="shared" si="115"/>
        <v xml:space="preserve"> </v>
      </c>
      <c r="O221" t="str">
        <f t="shared" si="116"/>
        <v xml:space="preserve"> </v>
      </c>
      <c r="P221" t="str">
        <f t="shared" si="117"/>
        <v xml:space="preserve"> </v>
      </c>
      <c r="Q221" t="str">
        <f t="shared" si="118"/>
        <v xml:space="preserve"> </v>
      </c>
      <c r="R221" t="str">
        <f t="shared" si="119"/>
        <v xml:space="preserve"> </v>
      </c>
      <c r="S221">
        <v>212</v>
      </c>
      <c r="T221">
        <f t="shared" si="120"/>
        <v>0.5</v>
      </c>
      <c r="U221" s="2">
        <f t="shared" si="144"/>
        <v>631.99279807746586</v>
      </c>
      <c r="V221" s="2">
        <f t="shared" si="121"/>
        <v>5</v>
      </c>
      <c r="W221" s="2">
        <f t="shared" si="132"/>
        <v>0.5</v>
      </c>
      <c r="X221" s="5" t="str">
        <f t="shared" si="122"/>
        <v xml:space="preserve"> </v>
      </c>
      <c r="Y221" s="5" t="str">
        <f t="shared" si="123"/>
        <v xml:space="preserve"> </v>
      </c>
      <c r="Z221" s="5" t="str">
        <f t="shared" si="124"/>
        <v xml:space="preserve"> </v>
      </c>
      <c r="AA221" s="5" t="str">
        <f t="shared" si="125"/>
        <v xml:space="preserve"> </v>
      </c>
      <c r="AB221" s="5">
        <f t="shared" si="126"/>
        <v>13</v>
      </c>
      <c r="AC221">
        <v>212</v>
      </c>
      <c r="AD221" s="5">
        <f t="shared" si="127"/>
        <v>13</v>
      </c>
      <c r="AE221" s="4">
        <f t="shared" si="133"/>
        <v>5</v>
      </c>
      <c r="AF221" s="4">
        <f t="shared" si="134"/>
        <v>5</v>
      </c>
      <c r="AG221" s="4">
        <f t="shared" si="142"/>
        <v>5</v>
      </c>
      <c r="AH221" s="4">
        <f t="shared" si="135"/>
        <v>5</v>
      </c>
      <c r="AI221" s="4">
        <f t="shared" si="136"/>
        <v>5</v>
      </c>
      <c r="AJ221" s="7">
        <f t="shared" si="137"/>
        <v>5</v>
      </c>
      <c r="AK221" s="10">
        <f t="shared" si="128"/>
        <v>300</v>
      </c>
      <c r="AL221" s="10">
        <f t="shared" si="129"/>
        <v>2196</v>
      </c>
      <c r="AM221" s="10">
        <f t="shared" si="138"/>
        <v>500</v>
      </c>
      <c r="AN221" s="6">
        <f t="shared" si="139"/>
        <v>500</v>
      </c>
      <c r="AO221" s="1">
        <f t="shared" si="140"/>
        <v>-50</v>
      </c>
    </row>
    <row r="222" spans="2:41" x14ac:dyDescent="0.2">
      <c r="B222" s="8">
        <f t="shared" si="141"/>
        <v>43372</v>
      </c>
      <c r="C222">
        <v>213</v>
      </c>
      <c r="D222" s="4">
        <v>5</v>
      </c>
      <c r="E222" s="5">
        <f t="shared" si="143"/>
        <v>5</v>
      </c>
      <c r="F222">
        <v>0</v>
      </c>
      <c r="G222" s="5">
        <f t="shared" si="130"/>
        <v>1065</v>
      </c>
      <c r="H222">
        <v>213</v>
      </c>
      <c r="I222" s="5">
        <f t="shared" si="111"/>
        <v>920</v>
      </c>
      <c r="J222" s="5" t="str">
        <f t="shared" si="112"/>
        <v xml:space="preserve"> </v>
      </c>
      <c r="K222" s="5" t="str">
        <f t="shared" si="131"/>
        <v xml:space="preserve"> </v>
      </c>
      <c r="L222" s="5" t="str">
        <f t="shared" si="113"/>
        <v xml:space="preserve"> </v>
      </c>
      <c r="M222" t="str">
        <f t="shared" si="114"/>
        <v>F1</v>
      </c>
      <c r="N222" t="str">
        <f t="shared" si="115"/>
        <v xml:space="preserve"> </v>
      </c>
      <c r="O222" t="str">
        <f t="shared" si="116"/>
        <v xml:space="preserve"> </v>
      </c>
      <c r="P222" t="str">
        <f t="shared" si="117"/>
        <v xml:space="preserve"> </v>
      </c>
      <c r="Q222" t="str">
        <f t="shared" si="118"/>
        <v xml:space="preserve"> </v>
      </c>
      <c r="R222" t="str">
        <f t="shared" si="119"/>
        <v xml:space="preserve"> </v>
      </c>
      <c r="S222">
        <v>213</v>
      </c>
      <c r="T222">
        <f t="shared" si="120"/>
        <v>0.5</v>
      </c>
      <c r="U222" s="2">
        <f t="shared" si="144"/>
        <v>657.52165237196709</v>
      </c>
      <c r="V222" s="2">
        <f t="shared" si="121"/>
        <v>5</v>
      </c>
      <c r="W222" s="2">
        <f t="shared" si="132"/>
        <v>0.5</v>
      </c>
      <c r="X222" s="5" t="str">
        <f t="shared" si="122"/>
        <v xml:space="preserve"> </v>
      </c>
      <c r="Y222" s="5" t="str">
        <f t="shared" si="123"/>
        <v xml:space="preserve"> </v>
      </c>
      <c r="Z222" s="5" t="str">
        <f t="shared" si="124"/>
        <v xml:space="preserve"> </v>
      </c>
      <c r="AA222" s="5" t="str">
        <f t="shared" si="125"/>
        <v xml:space="preserve"> </v>
      </c>
      <c r="AB222" s="5">
        <f t="shared" si="126"/>
        <v>13</v>
      </c>
      <c r="AC222">
        <v>213</v>
      </c>
      <c r="AD222" s="5">
        <f t="shared" si="127"/>
        <v>13</v>
      </c>
      <c r="AE222" s="4">
        <f t="shared" si="133"/>
        <v>5</v>
      </c>
      <c r="AF222" s="4">
        <f t="shared" si="134"/>
        <v>5</v>
      </c>
      <c r="AG222" s="4">
        <f t="shared" si="142"/>
        <v>5</v>
      </c>
      <c r="AH222" s="4">
        <f t="shared" si="135"/>
        <v>5</v>
      </c>
      <c r="AI222" s="4">
        <f t="shared" si="136"/>
        <v>5</v>
      </c>
      <c r="AJ222" s="7">
        <f t="shared" si="137"/>
        <v>5</v>
      </c>
      <c r="AK222" s="10">
        <f t="shared" si="128"/>
        <v>300</v>
      </c>
      <c r="AL222" s="10">
        <f t="shared" si="129"/>
        <v>2208</v>
      </c>
      <c r="AM222" s="10">
        <f t="shared" si="138"/>
        <v>500</v>
      </c>
      <c r="AN222" s="6">
        <f t="shared" si="139"/>
        <v>500</v>
      </c>
      <c r="AO222" s="1">
        <f t="shared" si="140"/>
        <v>-50</v>
      </c>
    </row>
    <row r="223" spans="2:41" x14ac:dyDescent="0.2">
      <c r="B223" s="8">
        <f t="shared" si="141"/>
        <v>43373</v>
      </c>
      <c r="C223">
        <v>214</v>
      </c>
      <c r="D223" s="4">
        <v>5</v>
      </c>
      <c r="E223" s="5">
        <f t="shared" si="143"/>
        <v>5</v>
      </c>
      <c r="F223">
        <v>0</v>
      </c>
      <c r="G223" s="5">
        <f t="shared" si="130"/>
        <v>1070</v>
      </c>
      <c r="H223">
        <v>214</v>
      </c>
      <c r="I223" s="5">
        <f t="shared" si="111"/>
        <v>925</v>
      </c>
      <c r="J223" s="5" t="str">
        <f t="shared" si="112"/>
        <v xml:space="preserve"> </v>
      </c>
      <c r="K223" s="5" t="str">
        <f t="shared" si="131"/>
        <v xml:space="preserve"> </v>
      </c>
      <c r="L223" s="5" t="str">
        <f t="shared" si="113"/>
        <v xml:space="preserve"> </v>
      </c>
      <c r="M223" t="str">
        <f t="shared" si="114"/>
        <v>F1</v>
      </c>
      <c r="N223" t="str">
        <f t="shared" si="115"/>
        <v xml:space="preserve"> </v>
      </c>
      <c r="O223" t="str">
        <f t="shared" si="116"/>
        <v xml:space="preserve"> </v>
      </c>
      <c r="P223" t="str">
        <f t="shared" si="117"/>
        <v xml:space="preserve"> </v>
      </c>
      <c r="Q223" t="str">
        <f t="shared" si="118"/>
        <v xml:space="preserve"> </v>
      </c>
      <c r="R223" t="str">
        <f t="shared" si="119"/>
        <v xml:space="preserve"> </v>
      </c>
      <c r="S223">
        <v>214</v>
      </c>
      <c r="T223">
        <f t="shared" si="120"/>
        <v>0.5</v>
      </c>
      <c r="U223" s="2">
        <f t="shared" si="144"/>
        <v>684.08180634038411</v>
      </c>
      <c r="V223" s="2">
        <f t="shared" si="121"/>
        <v>5</v>
      </c>
      <c r="W223" s="2">
        <f t="shared" si="132"/>
        <v>0.5</v>
      </c>
      <c r="X223" s="5" t="str">
        <f t="shared" si="122"/>
        <v xml:space="preserve"> </v>
      </c>
      <c r="Y223" s="5" t="str">
        <f t="shared" si="123"/>
        <v xml:space="preserve"> </v>
      </c>
      <c r="Z223" s="5" t="str">
        <f t="shared" si="124"/>
        <v xml:space="preserve"> </v>
      </c>
      <c r="AA223" s="5" t="str">
        <f t="shared" si="125"/>
        <v xml:space="preserve"> </v>
      </c>
      <c r="AB223" s="5">
        <f t="shared" si="126"/>
        <v>13</v>
      </c>
      <c r="AC223">
        <v>214</v>
      </c>
      <c r="AD223" s="5">
        <f t="shared" si="127"/>
        <v>13</v>
      </c>
      <c r="AE223" s="4">
        <f t="shared" si="133"/>
        <v>5</v>
      </c>
      <c r="AF223" s="4">
        <f t="shared" si="134"/>
        <v>5</v>
      </c>
      <c r="AG223" s="4">
        <f t="shared" si="142"/>
        <v>5</v>
      </c>
      <c r="AH223" s="4">
        <f t="shared" si="135"/>
        <v>5</v>
      </c>
      <c r="AI223" s="4">
        <f t="shared" si="136"/>
        <v>5</v>
      </c>
      <c r="AJ223" s="7">
        <f t="shared" si="137"/>
        <v>5</v>
      </c>
      <c r="AK223" s="10">
        <f t="shared" si="128"/>
        <v>300</v>
      </c>
      <c r="AL223" s="10">
        <f t="shared" si="129"/>
        <v>2220</v>
      </c>
      <c r="AM223" s="10">
        <f t="shared" si="138"/>
        <v>500</v>
      </c>
      <c r="AN223" s="6">
        <f t="shared" si="139"/>
        <v>500</v>
      </c>
      <c r="AO223" s="1">
        <f t="shared" si="140"/>
        <v>-50</v>
      </c>
    </row>
    <row r="224" spans="2:41" x14ac:dyDescent="0.2">
      <c r="B224" s="8">
        <f t="shared" si="141"/>
        <v>43374</v>
      </c>
      <c r="C224">
        <v>215</v>
      </c>
      <c r="D224" s="4">
        <v>5</v>
      </c>
      <c r="E224" s="5">
        <f t="shared" si="143"/>
        <v>5</v>
      </c>
      <c r="F224">
        <v>0</v>
      </c>
      <c r="G224" s="5">
        <f t="shared" si="130"/>
        <v>1075</v>
      </c>
      <c r="H224">
        <v>215</v>
      </c>
      <c r="I224" s="5">
        <f t="shared" si="111"/>
        <v>930</v>
      </c>
      <c r="J224" s="5" t="str">
        <f t="shared" si="112"/>
        <v xml:space="preserve"> </v>
      </c>
      <c r="K224" s="5" t="str">
        <f t="shared" si="131"/>
        <v xml:space="preserve"> </v>
      </c>
      <c r="L224" s="5" t="str">
        <f t="shared" si="113"/>
        <v xml:space="preserve"> </v>
      </c>
      <c r="M224" t="str">
        <f t="shared" si="114"/>
        <v>F1</v>
      </c>
      <c r="N224" t="str">
        <f t="shared" si="115"/>
        <v xml:space="preserve"> </v>
      </c>
      <c r="O224" t="str">
        <f t="shared" si="116"/>
        <v xml:space="preserve"> </v>
      </c>
      <c r="P224" t="str">
        <f t="shared" si="117"/>
        <v xml:space="preserve"> </v>
      </c>
      <c r="Q224" t="str">
        <f t="shared" si="118"/>
        <v xml:space="preserve"> </v>
      </c>
      <c r="R224" t="str">
        <f t="shared" si="119"/>
        <v xml:space="preserve"> </v>
      </c>
      <c r="S224">
        <v>215</v>
      </c>
      <c r="T224">
        <f t="shared" si="120"/>
        <v>0.5</v>
      </c>
      <c r="U224" s="2">
        <f t="shared" si="144"/>
        <v>711.71492182171153</v>
      </c>
      <c r="V224" s="2">
        <f t="shared" si="121"/>
        <v>5</v>
      </c>
      <c r="W224" s="2">
        <f t="shared" si="132"/>
        <v>0.5</v>
      </c>
      <c r="X224" s="5" t="str">
        <f t="shared" si="122"/>
        <v xml:space="preserve"> </v>
      </c>
      <c r="Y224" s="5" t="str">
        <f t="shared" si="123"/>
        <v xml:space="preserve"> </v>
      </c>
      <c r="Z224" s="5" t="str">
        <f t="shared" si="124"/>
        <v xml:space="preserve"> </v>
      </c>
      <c r="AA224" s="5" t="str">
        <f t="shared" si="125"/>
        <v xml:space="preserve"> </v>
      </c>
      <c r="AB224" s="5">
        <f t="shared" si="126"/>
        <v>13</v>
      </c>
      <c r="AC224">
        <v>215</v>
      </c>
      <c r="AD224" s="5">
        <f t="shared" si="127"/>
        <v>13</v>
      </c>
      <c r="AE224" s="4">
        <f t="shared" si="133"/>
        <v>5</v>
      </c>
      <c r="AF224" s="4">
        <f t="shared" si="134"/>
        <v>5</v>
      </c>
      <c r="AG224" s="4">
        <f t="shared" si="142"/>
        <v>5</v>
      </c>
      <c r="AH224" s="4">
        <f t="shared" si="135"/>
        <v>5</v>
      </c>
      <c r="AI224" s="4">
        <f t="shared" si="136"/>
        <v>5</v>
      </c>
      <c r="AJ224" s="7">
        <f t="shared" si="137"/>
        <v>5</v>
      </c>
      <c r="AK224" s="10">
        <f t="shared" si="128"/>
        <v>300</v>
      </c>
      <c r="AL224" s="10">
        <f t="shared" si="129"/>
        <v>2232</v>
      </c>
      <c r="AM224" s="10">
        <f t="shared" si="138"/>
        <v>500</v>
      </c>
      <c r="AN224" s="6">
        <f t="shared" si="139"/>
        <v>500</v>
      </c>
      <c r="AO224" s="1">
        <f t="shared" si="140"/>
        <v>-50</v>
      </c>
    </row>
    <row r="225" spans="2:41" x14ac:dyDescent="0.2">
      <c r="B225" s="8">
        <f t="shared" si="141"/>
        <v>43375</v>
      </c>
      <c r="C225">
        <v>216</v>
      </c>
      <c r="D225" s="4">
        <v>5</v>
      </c>
      <c r="E225" s="5">
        <f t="shared" si="143"/>
        <v>5</v>
      </c>
      <c r="F225">
        <v>0</v>
      </c>
      <c r="G225" s="5">
        <f t="shared" si="130"/>
        <v>1080</v>
      </c>
      <c r="H225">
        <v>216</v>
      </c>
      <c r="I225" s="5">
        <f t="shared" si="111"/>
        <v>935</v>
      </c>
      <c r="J225" s="5" t="str">
        <f t="shared" si="112"/>
        <v xml:space="preserve"> </v>
      </c>
      <c r="K225" s="5" t="str">
        <f t="shared" si="131"/>
        <v xml:space="preserve"> </v>
      </c>
      <c r="L225" s="5" t="str">
        <f t="shared" si="113"/>
        <v xml:space="preserve"> </v>
      </c>
      <c r="M225" t="str">
        <f t="shared" si="114"/>
        <v>F1</v>
      </c>
      <c r="N225" t="str">
        <f t="shared" si="115"/>
        <v xml:space="preserve"> </v>
      </c>
      <c r="O225" t="str">
        <f t="shared" si="116"/>
        <v xml:space="preserve"> </v>
      </c>
      <c r="P225" t="str">
        <f t="shared" si="117"/>
        <v xml:space="preserve"> </v>
      </c>
      <c r="Q225" t="str">
        <f t="shared" si="118"/>
        <v xml:space="preserve"> </v>
      </c>
      <c r="R225" t="str">
        <f t="shared" si="119"/>
        <v xml:space="preserve"> </v>
      </c>
      <c r="S225">
        <v>216</v>
      </c>
      <c r="T225">
        <f t="shared" si="120"/>
        <v>0.5</v>
      </c>
      <c r="U225" s="2">
        <f t="shared" si="144"/>
        <v>740.46434368547227</v>
      </c>
      <c r="V225" s="2">
        <f t="shared" si="121"/>
        <v>5</v>
      </c>
      <c r="W225" s="2">
        <f t="shared" si="132"/>
        <v>0.5</v>
      </c>
      <c r="X225" s="5" t="str">
        <f t="shared" si="122"/>
        <v xml:space="preserve"> </v>
      </c>
      <c r="Y225" s="5" t="str">
        <f t="shared" si="123"/>
        <v xml:space="preserve"> </v>
      </c>
      <c r="Z225" s="5" t="str">
        <f t="shared" si="124"/>
        <v xml:space="preserve"> </v>
      </c>
      <c r="AA225" s="5" t="str">
        <f t="shared" si="125"/>
        <v xml:space="preserve"> </v>
      </c>
      <c r="AB225" s="5">
        <f t="shared" si="126"/>
        <v>13</v>
      </c>
      <c r="AC225">
        <v>216</v>
      </c>
      <c r="AD225" s="5">
        <f t="shared" si="127"/>
        <v>13</v>
      </c>
      <c r="AE225" s="4">
        <f t="shared" si="133"/>
        <v>5</v>
      </c>
      <c r="AF225" s="4">
        <f t="shared" si="134"/>
        <v>5</v>
      </c>
      <c r="AG225" s="4">
        <f t="shared" si="142"/>
        <v>5</v>
      </c>
      <c r="AH225" s="4">
        <f t="shared" si="135"/>
        <v>5</v>
      </c>
      <c r="AI225" s="4">
        <f t="shared" si="136"/>
        <v>5</v>
      </c>
      <c r="AJ225" s="7">
        <f t="shared" si="137"/>
        <v>5</v>
      </c>
      <c r="AK225" s="10">
        <f t="shared" si="128"/>
        <v>300</v>
      </c>
      <c r="AL225" s="10">
        <f t="shared" si="129"/>
        <v>2244</v>
      </c>
      <c r="AM225" s="10">
        <f t="shared" si="138"/>
        <v>500</v>
      </c>
      <c r="AN225" s="6">
        <f t="shared" si="139"/>
        <v>500</v>
      </c>
      <c r="AO225" s="1">
        <f t="shared" si="140"/>
        <v>-50</v>
      </c>
    </row>
    <row r="226" spans="2:41" x14ac:dyDescent="0.2">
      <c r="B226" s="8">
        <f t="shared" si="141"/>
        <v>43376</v>
      </c>
      <c r="C226">
        <v>217</v>
      </c>
      <c r="D226" s="4">
        <v>5</v>
      </c>
      <c r="E226" s="5">
        <f t="shared" si="143"/>
        <v>5</v>
      </c>
      <c r="F226">
        <v>0</v>
      </c>
      <c r="G226" s="5">
        <f t="shared" si="130"/>
        <v>1085</v>
      </c>
      <c r="H226">
        <v>217</v>
      </c>
      <c r="I226" s="5">
        <f t="shared" si="111"/>
        <v>940</v>
      </c>
      <c r="J226" s="5" t="str">
        <f t="shared" si="112"/>
        <v xml:space="preserve"> </v>
      </c>
      <c r="K226" s="5" t="str">
        <f t="shared" si="131"/>
        <v xml:space="preserve"> </v>
      </c>
      <c r="L226" s="5" t="str">
        <f t="shared" si="113"/>
        <v xml:space="preserve"> </v>
      </c>
      <c r="M226" t="str">
        <f t="shared" si="114"/>
        <v>F1</v>
      </c>
      <c r="N226" t="str">
        <f t="shared" si="115"/>
        <v xml:space="preserve"> </v>
      </c>
      <c r="O226" t="str">
        <f t="shared" si="116"/>
        <v xml:space="preserve"> </v>
      </c>
      <c r="P226" t="str">
        <f t="shared" si="117"/>
        <v xml:space="preserve"> </v>
      </c>
      <c r="Q226" t="str">
        <f t="shared" si="118"/>
        <v xml:space="preserve"> </v>
      </c>
      <c r="R226" t="str">
        <f t="shared" si="119"/>
        <v xml:space="preserve"> </v>
      </c>
      <c r="S226">
        <v>217</v>
      </c>
      <c r="T226">
        <f t="shared" si="120"/>
        <v>0.5</v>
      </c>
      <c r="U226" s="2">
        <f t="shared" si="144"/>
        <v>770.37516782178614</v>
      </c>
      <c r="V226" s="2">
        <f t="shared" si="121"/>
        <v>5</v>
      </c>
      <c r="W226" s="2">
        <f t="shared" si="132"/>
        <v>0.5</v>
      </c>
      <c r="X226" s="5" t="str">
        <f t="shared" si="122"/>
        <v xml:space="preserve"> </v>
      </c>
      <c r="Y226" s="5" t="str">
        <f t="shared" si="123"/>
        <v xml:space="preserve"> </v>
      </c>
      <c r="Z226" s="5" t="str">
        <f t="shared" si="124"/>
        <v xml:space="preserve"> </v>
      </c>
      <c r="AA226" s="5" t="str">
        <f t="shared" si="125"/>
        <v xml:space="preserve"> </v>
      </c>
      <c r="AB226" s="5">
        <f t="shared" si="126"/>
        <v>13</v>
      </c>
      <c r="AC226">
        <v>217</v>
      </c>
      <c r="AD226" s="5">
        <f t="shared" si="127"/>
        <v>13</v>
      </c>
      <c r="AE226" s="4">
        <f t="shared" si="133"/>
        <v>5</v>
      </c>
      <c r="AF226" s="4">
        <f t="shared" si="134"/>
        <v>5</v>
      </c>
      <c r="AG226" s="4">
        <f t="shared" si="142"/>
        <v>5</v>
      </c>
      <c r="AH226" s="4">
        <f t="shared" si="135"/>
        <v>5</v>
      </c>
      <c r="AI226" s="4">
        <f t="shared" si="136"/>
        <v>5</v>
      </c>
      <c r="AJ226" s="7">
        <f t="shared" si="137"/>
        <v>5</v>
      </c>
      <c r="AK226" s="10">
        <f t="shared" si="128"/>
        <v>300</v>
      </c>
      <c r="AL226" s="10">
        <f t="shared" si="129"/>
        <v>2256</v>
      </c>
      <c r="AM226" s="10">
        <f t="shared" si="138"/>
        <v>500</v>
      </c>
      <c r="AN226" s="6">
        <f t="shared" si="139"/>
        <v>500</v>
      </c>
      <c r="AO226" s="1">
        <f t="shared" si="140"/>
        <v>-50</v>
      </c>
    </row>
    <row r="227" spans="2:41" x14ac:dyDescent="0.2">
      <c r="B227" s="8">
        <f t="shared" si="141"/>
        <v>43377</v>
      </c>
      <c r="C227">
        <v>218</v>
      </c>
      <c r="D227" s="4">
        <v>5</v>
      </c>
      <c r="E227" s="5">
        <f t="shared" si="143"/>
        <v>5</v>
      </c>
      <c r="F227">
        <v>0</v>
      </c>
      <c r="G227" s="5">
        <f t="shared" si="130"/>
        <v>1090</v>
      </c>
      <c r="H227">
        <v>218</v>
      </c>
      <c r="I227" s="5">
        <f t="shared" si="111"/>
        <v>945</v>
      </c>
      <c r="J227" s="5" t="str">
        <f t="shared" si="112"/>
        <v xml:space="preserve"> </v>
      </c>
      <c r="K227" s="5" t="str">
        <f t="shared" si="131"/>
        <v xml:space="preserve"> </v>
      </c>
      <c r="L227" s="5" t="str">
        <f t="shared" si="113"/>
        <v xml:space="preserve"> </v>
      </c>
      <c r="M227" t="str">
        <f t="shared" si="114"/>
        <v>F1</v>
      </c>
      <c r="N227" t="str">
        <f t="shared" si="115"/>
        <v xml:space="preserve"> </v>
      </c>
      <c r="O227" t="str">
        <f t="shared" si="116"/>
        <v xml:space="preserve"> </v>
      </c>
      <c r="P227" t="str">
        <f t="shared" si="117"/>
        <v xml:space="preserve"> </v>
      </c>
      <c r="Q227" t="str">
        <f t="shared" si="118"/>
        <v xml:space="preserve"> </v>
      </c>
      <c r="R227" t="str">
        <f t="shared" si="119"/>
        <v xml:space="preserve"> </v>
      </c>
      <c r="S227">
        <v>218</v>
      </c>
      <c r="T227">
        <f t="shared" si="120"/>
        <v>0.5</v>
      </c>
      <c r="U227" s="2">
        <f t="shared" si="144"/>
        <v>801.49431187807932</v>
      </c>
      <c r="V227" s="2">
        <f t="shared" si="121"/>
        <v>5</v>
      </c>
      <c r="W227" s="2">
        <f t="shared" si="132"/>
        <v>0.5</v>
      </c>
      <c r="X227" s="5" t="str">
        <f t="shared" si="122"/>
        <v xml:space="preserve"> </v>
      </c>
      <c r="Y227" s="5" t="str">
        <f t="shared" si="123"/>
        <v xml:space="preserve"> </v>
      </c>
      <c r="Z227" s="5" t="str">
        <f t="shared" si="124"/>
        <v xml:space="preserve"> </v>
      </c>
      <c r="AA227" s="5" t="str">
        <f t="shared" si="125"/>
        <v xml:space="preserve"> </v>
      </c>
      <c r="AB227" s="5">
        <f t="shared" si="126"/>
        <v>13</v>
      </c>
      <c r="AC227">
        <v>218</v>
      </c>
      <c r="AD227" s="5">
        <f t="shared" si="127"/>
        <v>13</v>
      </c>
      <c r="AE227" s="4">
        <f t="shared" si="133"/>
        <v>5</v>
      </c>
      <c r="AF227" s="4">
        <f t="shared" si="134"/>
        <v>5</v>
      </c>
      <c r="AG227" s="4">
        <f t="shared" si="142"/>
        <v>5</v>
      </c>
      <c r="AH227" s="4">
        <f t="shared" si="135"/>
        <v>5</v>
      </c>
      <c r="AI227" s="4">
        <f t="shared" si="136"/>
        <v>5</v>
      </c>
      <c r="AJ227" s="7">
        <f t="shared" si="137"/>
        <v>5</v>
      </c>
      <c r="AK227" s="10">
        <f t="shared" si="128"/>
        <v>300</v>
      </c>
      <c r="AL227" s="10">
        <f t="shared" si="129"/>
        <v>2268</v>
      </c>
      <c r="AM227" s="10">
        <f t="shared" si="138"/>
        <v>500</v>
      </c>
      <c r="AN227" s="6">
        <f t="shared" si="139"/>
        <v>500</v>
      </c>
      <c r="AO227" s="1">
        <f t="shared" si="140"/>
        <v>-50</v>
      </c>
    </row>
    <row r="228" spans="2:41" x14ac:dyDescent="0.2">
      <c r="B228" s="8">
        <f t="shared" si="141"/>
        <v>43378</v>
      </c>
      <c r="C228">
        <v>219</v>
      </c>
      <c r="D228" s="4">
        <v>5</v>
      </c>
      <c r="E228" s="5">
        <f t="shared" si="143"/>
        <v>5</v>
      </c>
      <c r="F228">
        <v>0</v>
      </c>
      <c r="G228" s="5">
        <f t="shared" si="130"/>
        <v>1095</v>
      </c>
      <c r="H228">
        <v>219</v>
      </c>
      <c r="I228" s="5">
        <f t="shared" si="111"/>
        <v>950</v>
      </c>
      <c r="J228" s="5" t="str">
        <f t="shared" si="112"/>
        <v xml:space="preserve"> </v>
      </c>
      <c r="K228" s="5" t="str">
        <f t="shared" si="131"/>
        <v xml:space="preserve"> </v>
      </c>
      <c r="L228" s="5" t="str">
        <f t="shared" si="113"/>
        <v xml:space="preserve"> </v>
      </c>
      <c r="M228" t="str">
        <f t="shared" si="114"/>
        <v>F1</v>
      </c>
      <c r="N228" t="str">
        <f t="shared" si="115"/>
        <v xml:space="preserve"> </v>
      </c>
      <c r="O228" t="str">
        <f t="shared" si="116"/>
        <v xml:space="preserve"> </v>
      </c>
      <c r="P228" t="str">
        <f t="shared" si="117"/>
        <v xml:space="preserve"> </v>
      </c>
      <c r="Q228" t="str">
        <f t="shared" si="118"/>
        <v xml:space="preserve"> </v>
      </c>
      <c r="R228" t="str">
        <f t="shared" si="119"/>
        <v xml:space="preserve"> </v>
      </c>
      <c r="S228">
        <v>219</v>
      </c>
      <c r="T228">
        <f t="shared" si="120"/>
        <v>0.5</v>
      </c>
      <c r="U228" s="2">
        <f t="shared" si="144"/>
        <v>833.87058885336467</v>
      </c>
      <c r="V228" s="2">
        <f t="shared" si="121"/>
        <v>5</v>
      </c>
      <c r="W228" s="2">
        <f t="shared" si="132"/>
        <v>0.5</v>
      </c>
      <c r="X228" s="5" t="str">
        <f t="shared" si="122"/>
        <v xml:space="preserve"> </v>
      </c>
      <c r="Y228" s="5" t="str">
        <f t="shared" si="123"/>
        <v xml:space="preserve"> </v>
      </c>
      <c r="Z228" s="5" t="str">
        <f t="shared" si="124"/>
        <v xml:space="preserve"> </v>
      </c>
      <c r="AA228" s="5" t="str">
        <f t="shared" si="125"/>
        <v xml:space="preserve"> </v>
      </c>
      <c r="AB228" s="5">
        <f t="shared" si="126"/>
        <v>13</v>
      </c>
      <c r="AC228">
        <v>219</v>
      </c>
      <c r="AD228" s="5">
        <f t="shared" si="127"/>
        <v>13</v>
      </c>
      <c r="AE228" s="4">
        <f t="shared" si="133"/>
        <v>5</v>
      </c>
      <c r="AF228" s="4">
        <f t="shared" si="134"/>
        <v>5</v>
      </c>
      <c r="AG228" s="4">
        <f t="shared" si="142"/>
        <v>5</v>
      </c>
      <c r="AH228" s="4">
        <f t="shared" si="135"/>
        <v>5</v>
      </c>
      <c r="AI228" s="4">
        <f t="shared" si="136"/>
        <v>5</v>
      </c>
      <c r="AJ228" s="7">
        <f t="shared" si="137"/>
        <v>5</v>
      </c>
      <c r="AK228" s="10">
        <f t="shared" si="128"/>
        <v>300</v>
      </c>
      <c r="AL228" s="10">
        <f t="shared" si="129"/>
        <v>2280</v>
      </c>
      <c r="AM228" s="10">
        <f t="shared" si="138"/>
        <v>500</v>
      </c>
      <c r="AN228" s="6">
        <f t="shared" si="139"/>
        <v>500</v>
      </c>
      <c r="AO228" s="1">
        <f t="shared" si="140"/>
        <v>-50</v>
      </c>
    </row>
    <row r="229" spans="2:41" x14ac:dyDescent="0.2">
      <c r="B229" s="8">
        <f t="shared" si="141"/>
        <v>43379</v>
      </c>
      <c r="C229">
        <v>220</v>
      </c>
      <c r="D229" s="4">
        <v>5</v>
      </c>
      <c r="E229" s="5">
        <f t="shared" si="143"/>
        <v>5</v>
      </c>
      <c r="F229">
        <v>0</v>
      </c>
      <c r="G229" s="5">
        <f t="shared" si="130"/>
        <v>1100</v>
      </c>
      <c r="H229">
        <v>220</v>
      </c>
      <c r="I229" s="5">
        <f t="shared" si="111"/>
        <v>955</v>
      </c>
      <c r="J229" s="5" t="str">
        <f t="shared" si="112"/>
        <v xml:space="preserve"> </v>
      </c>
      <c r="K229" s="5" t="str">
        <f t="shared" si="131"/>
        <v xml:space="preserve"> </v>
      </c>
      <c r="L229" s="5" t="str">
        <f t="shared" si="113"/>
        <v xml:space="preserve"> </v>
      </c>
      <c r="M229" t="str">
        <f t="shared" si="114"/>
        <v>F1</v>
      </c>
      <c r="N229" t="str">
        <f t="shared" si="115"/>
        <v xml:space="preserve"> </v>
      </c>
      <c r="O229" t="str">
        <f t="shared" si="116"/>
        <v xml:space="preserve"> </v>
      </c>
      <c r="P229" t="str">
        <f t="shared" si="117"/>
        <v xml:space="preserve"> </v>
      </c>
      <c r="Q229" t="str">
        <f t="shared" si="118"/>
        <v xml:space="preserve"> </v>
      </c>
      <c r="R229" t="str">
        <f t="shared" si="119"/>
        <v xml:space="preserve"> </v>
      </c>
      <c r="S229">
        <v>220</v>
      </c>
      <c r="T229">
        <f t="shared" si="120"/>
        <v>0.5</v>
      </c>
      <c r="U229" s="2">
        <f t="shared" si="144"/>
        <v>867.55478366554019</v>
      </c>
      <c r="V229" s="2">
        <f t="shared" si="121"/>
        <v>5</v>
      </c>
      <c r="W229" s="2">
        <f t="shared" si="132"/>
        <v>0.5</v>
      </c>
      <c r="X229" s="5" t="str">
        <f t="shared" si="122"/>
        <v xml:space="preserve"> </v>
      </c>
      <c r="Y229" s="5" t="str">
        <f t="shared" si="123"/>
        <v xml:space="preserve"> </v>
      </c>
      <c r="Z229" s="5" t="str">
        <f t="shared" si="124"/>
        <v xml:space="preserve"> </v>
      </c>
      <c r="AA229" s="5" t="str">
        <f t="shared" si="125"/>
        <v xml:space="preserve"> </v>
      </c>
      <c r="AB229" s="5">
        <f t="shared" si="126"/>
        <v>13</v>
      </c>
      <c r="AC229">
        <v>220</v>
      </c>
      <c r="AD229" s="5">
        <f t="shared" si="127"/>
        <v>13</v>
      </c>
      <c r="AE229" s="4">
        <f t="shared" si="133"/>
        <v>5</v>
      </c>
      <c r="AF229" s="4">
        <f t="shared" si="134"/>
        <v>5</v>
      </c>
      <c r="AG229" s="4">
        <f t="shared" si="142"/>
        <v>5</v>
      </c>
      <c r="AH229" s="4">
        <f t="shared" si="135"/>
        <v>5</v>
      </c>
      <c r="AI229" s="4">
        <f t="shared" si="136"/>
        <v>5</v>
      </c>
      <c r="AJ229" s="7">
        <f t="shared" si="137"/>
        <v>5</v>
      </c>
      <c r="AK229" s="10">
        <f t="shared" si="128"/>
        <v>300</v>
      </c>
      <c r="AL229" s="10">
        <f t="shared" si="129"/>
        <v>2292</v>
      </c>
      <c r="AM229" s="10">
        <f t="shared" si="138"/>
        <v>500</v>
      </c>
      <c r="AN229" s="6">
        <f t="shared" si="139"/>
        <v>500</v>
      </c>
      <c r="AO229" s="1">
        <f t="shared" si="140"/>
        <v>-50</v>
      </c>
    </row>
    <row r="230" spans="2:41" x14ac:dyDescent="0.2">
      <c r="B230" s="8">
        <f t="shared" si="141"/>
        <v>43380</v>
      </c>
      <c r="C230">
        <v>221</v>
      </c>
      <c r="D230" s="4">
        <v>5</v>
      </c>
      <c r="E230" s="5">
        <f t="shared" si="143"/>
        <v>5</v>
      </c>
      <c r="F230">
        <v>0</v>
      </c>
      <c r="G230" s="5">
        <f t="shared" si="130"/>
        <v>1105</v>
      </c>
      <c r="H230">
        <v>221</v>
      </c>
      <c r="I230" s="5">
        <f t="shared" si="111"/>
        <v>960</v>
      </c>
      <c r="J230" s="5" t="str">
        <f t="shared" si="112"/>
        <v xml:space="preserve"> </v>
      </c>
      <c r="K230" s="5" t="str">
        <f t="shared" si="131"/>
        <v xml:space="preserve"> </v>
      </c>
      <c r="L230" s="5" t="str">
        <f t="shared" si="113"/>
        <v xml:space="preserve"> </v>
      </c>
      <c r="M230" t="str">
        <f t="shared" si="114"/>
        <v>F1</v>
      </c>
      <c r="N230" t="str">
        <f t="shared" si="115"/>
        <v xml:space="preserve"> </v>
      </c>
      <c r="O230" t="str">
        <f t="shared" si="116"/>
        <v xml:space="preserve"> </v>
      </c>
      <c r="P230" t="str">
        <f t="shared" si="117"/>
        <v xml:space="preserve"> </v>
      </c>
      <c r="Q230" t="str">
        <f t="shared" si="118"/>
        <v xml:space="preserve"> </v>
      </c>
      <c r="R230" t="str">
        <f t="shared" si="119"/>
        <v xml:space="preserve"> </v>
      </c>
      <c r="S230">
        <v>221</v>
      </c>
      <c r="T230">
        <f t="shared" si="120"/>
        <v>0.5</v>
      </c>
      <c r="U230" s="2">
        <f t="shared" si="144"/>
        <v>902.59973281181738</v>
      </c>
      <c r="V230" s="2">
        <f t="shared" si="121"/>
        <v>5</v>
      </c>
      <c r="W230" s="2">
        <f t="shared" si="132"/>
        <v>0.5</v>
      </c>
      <c r="X230" s="5" t="str">
        <f t="shared" si="122"/>
        <v xml:space="preserve"> </v>
      </c>
      <c r="Y230" s="5" t="str">
        <f t="shared" si="123"/>
        <v xml:space="preserve"> </v>
      </c>
      <c r="Z230" s="5" t="str">
        <f t="shared" si="124"/>
        <v xml:space="preserve"> </v>
      </c>
      <c r="AA230" s="5" t="str">
        <f t="shared" si="125"/>
        <v xml:space="preserve"> </v>
      </c>
      <c r="AB230" s="5">
        <f t="shared" si="126"/>
        <v>13</v>
      </c>
      <c r="AC230">
        <v>221</v>
      </c>
      <c r="AD230" s="5">
        <f t="shared" si="127"/>
        <v>13</v>
      </c>
      <c r="AE230" s="4">
        <f t="shared" si="133"/>
        <v>5</v>
      </c>
      <c r="AF230" s="4">
        <f t="shared" si="134"/>
        <v>5</v>
      </c>
      <c r="AG230" s="4">
        <f t="shared" si="142"/>
        <v>5</v>
      </c>
      <c r="AH230" s="4">
        <f t="shared" si="135"/>
        <v>5</v>
      </c>
      <c r="AI230" s="4">
        <f t="shared" si="136"/>
        <v>5</v>
      </c>
      <c r="AJ230" s="7">
        <f t="shared" si="137"/>
        <v>5</v>
      </c>
      <c r="AK230" s="10">
        <f t="shared" si="128"/>
        <v>300</v>
      </c>
      <c r="AL230" s="10">
        <f t="shared" si="129"/>
        <v>2304</v>
      </c>
      <c r="AM230" s="10">
        <f t="shared" si="138"/>
        <v>500</v>
      </c>
      <c r="AN230" s="6">
        <f t="shared" si="139"/>
        <v>500</v>
      </c>
      <c r="AO230" s="1">
        <f t="shared" si="140"/>
        <v>-50</v>
      </c>
    </row>
    <row r="231" spans="2:41" x14ac:dyDescent="0.2">
      <c r="B231" s="8">
        <f t="shared" si="141"/>
        <v>43381</v>
      </c>
      <c r="C231">
        <v>222</v>
      </c>
      <c r="D231" s="4">
        <v>5</v>
      </c>
      <c r="E231" s="5">
        <f t="shared" si="143"/>
        <v>5</v>
      </c>
      <c r="F231">
        <v>0</v>
      </c>
      <c r="G231" s="5">
        <f t="shared" si="130"/>
        <v>1110</v>
      </c>
      <c r="H231">
        <v>222</v>
      </c>
      <c r="I231" s="5">
        <f t="shared" si="111"/>
        <v>965</v>
      </c>
      <c r="J231" s="5" t="str">
        <f t="shared" si="112"/>
        <v xml:space="preserve"> </v>
      </c>
      <c r="K231" s="5" t="str">
        <f t="shared" si="131"/>
        <v xml:space="preserve"> </v>
      </c>
      <c r="L231" s="5" t="str">
        <f t="shared" si="113"/>
        <v xml:space="preserve"> </v>
      </c>
      <c r="M231" t="str">
        <f t="shared" si="114"/>
        <v>F1</v>
      </c>
      <c r="N231" t="str">
        <f t="shared" si="115"/>
        <v xml:space="preserve"> </v>
      </c>
      <c r="O231" t="str">
        <f t="shared" si="116"/>
        <v xml:space="preserve"> </v>
      </c>
      <c r="P231" t="str">
        <f t="shared" si="117"/>
        <v xml:space="preserve"> </v>
      </c>
      <c r="Q231" t="str">
        <f t="shared" si="118"/>
        <v xml:space="preserve"> </v>
      </c>
      <c r="R231" t="str">
        <f t="shared" si="119"/>
        <v xml:space="preserve"> </v>
      </c>
      <c r="S231">
        <v>222</v>
      </c>
      <c r="T231">
        <f t="shared" si="120"/>
        <v>0.5</v>
      </c>
      <c r="U231" s="2">
        <f t="shared" si="144"/>
        <v>939.06040724721083</v>
      </c>
      <c r="V231" s="2">
        <f t="shared" si="121"/>
        <v>5</v>
      </c>
      <c r="W231" s="2">
        <f t="shared" si="132"/>
        <v>0.5</v>
      </c>
      <c r="X231" s="5" t="str">
        <f t="shared" si="122"/>
        <v xml:space="preserve"> </v>
      </c>
      <c r="Y231" s="5" t="str">
        <f t="shared" si="123"/>
        <v xml:space="preserve"> </v>
      </c>
      <c r="Z231" s="5" t="str">
        <f t="shared" si="124"/>
        <v xml:space="preserve"> </v>
      </c>
      <c r="AA231" s="5" t="str">
        <f t="shared" si="125"/>
        <v xml:space="preserve"> </v>
      </c>
      <c r="AB231" s="5">
        <f t="shared" si="126"/>
        <v>13</v>
      </c>
      <c r="AC231">
        <v>222</v>
      </c>
      <c r="AD231" s="5">
        <f t="shared" si="127"/>
        <v>13</v>
      </c>
      <c r="AE231" s="4">
        <f t="shared" si="133"/>
        <v>5</v>
      </c>
      <c r="AF231" s="4">
        <f t="shared" si="134"/>
        <v>5</v>
      </c>
      <c r="AG231" s="4">
        <f t="shared" si="142"/>
        <v>5</v>
      </c>
      <c r="AH231" s="4">
        <f t="shared" si="135"/>
        <v>5</v>
      </c>
      <c r="AI231" s="4">
        <f t="shared" si="136"/>
        <v>5</v>
      </c>
      <c r="AJ231" s="7">
        <f t="shared" si="137"/>
        <v>5</v>
      </c>
      <c r="AK231" s="10">
        <f t="shared" si="128"/>
        <v>300</v>
      </c>
      <c r="AL231" s="10">
        <f t="shared" si="129"/>
        <v>2316</v>
      </c>
      <c r="AM231" s="10">
        <f t="shared" si="138"/>
        <v>500</v>
      </c>
      <c r="AN231" s="6">
        <f t="shared" si="139"/>
        <v>500</v>
      </c>
      <c r="AO231" s="1">
        <f t="shared" si="140"/>
        <v>-50</v>
      </c>
    </row>
    <row r="232" spans="2:41" x14ac:dyDescent="0.2">
      <c r="B232" s="8">
        <f t="shared" si="141"/>
        <v>43382</v>
      </c>
      <c r="C232">
        <v>223</v>
      </c>
      <c r="D232" s="4">
        <v>5</v>
      </c>
      <c r="E232" s="5">
        <f t="shared" si="143"/>
        <v>5</v>
      </c>
      <c r="F232">
        <v>0</v>
      </c>
      <c r="G232" s="5">
        <f t="shared" si="130"/>
        <v>1115</v>
      </c>
      <c r="H232">
        <v>223</v>
      </c>
      <c r="I232" s="5">
        <f t="shared" si="111"/>
        <v>970</v>
      </c>
      <c r="J232" s="5" t="str">
        <f t="shared" si="112"/>
        <v xml:space="preserve"> </v>
      </c>
      <c r="K232" s="5" t="str">
        <f t="shared" si="131"/>
        <v xml:space="preserve"> </v>
      </c>
      <c r="L232" s="5" t="str">
        <f t="shared" si="113"/>
        <v xml:space="preserve"> </v>
      </c>
      <c r="M232" t="str">
        <f t="shared" si="114"/>
        <v>F1</v>
      </c>
      <c r="N232" t="str">
        <f t="shared" si="115"/>
        <v xml:space="preserve"> </v>
      </c>
      <c r="O232" t="str">
        <f t="shared" si="116"/>
        <v xml:space="preserve"> </v>
      </c>
      <c r="P232" t="str">
        <f t="shared" si="117"/>
        <v xml:space="preserve"> </v>
      </c>
      <c r="Q232" t="str">
        <f t="shared" si="118"/>
        <v xml:space="preserve"> </v>
      </c>
      <c r="R232" t="str">
        <f t="shared" si="119"/>
        <v xml:space="preserve"> </v>
      </c>
      <c r="S232">
        <v>223</v>
      </c>
      <c r="T232">
        <f t="shared" si="120"/>
        <v>0.5</v>
      </c>
      <c r="U232" s="2">
        <f t="shared" si="144"/>
        <v>976.99399861111817</v>
      </c>
      <c r="V232" s="2">
        <f t="shared" si="121"/>
        <v>5</v>
      </c>
      <c r="W232" s="2">
        <f t="shared" si="132"/>
        <v>0.5</v>
      </c>
      <c r="X232" s="5" t="str">
        <f t="shared" si="122"/>
        <v xml:space="preserve"> </v>
      </c>
      <c r="Y232" s="5" t="str">
        <f t="shared" si="123"/>
        <v xml:space="preserve"> </v>
      </c>
      <c r="Z232" s="5" t="str">
        <f t="shared" si="124"/>
        <v xml:space="preserve"> </v>
      </c>
      <c r="AA232" s="5" t="str">
        <f t="shared" si="125"/>
        <v xml:space="preserve"> </v>
      </c>
      <c r="AB232" s="5">
        <f t="shared" si="126"/>
        <v>13</v>
      </c>
      <c r="AC232">
        <v>223</v>
      </c>
      <c r="AD232" s="5">
        <f t="shared" si="127"/>
        <v>13</v>
      </c>
      <c r="AE232" s="4">
        <f t="shared" si="133"/>
        <v>5</v>
      </c>
      <c r="AF232" s="4">
        <f t="shared" si="134"/>
        <v>5</v>
      </c>
      <c r="AG232" s="4">
        <f t="shared" si="142"/>
        <v>5</v>
      </c>
      <c r="AH232" s="4">
        <f t="shared" si="135"/>
        <v>5</v>
      </c>
      <c r="AI232" s="4">
        <f t="shared" si="136"/>
        <v>5</v>
      </c>
      <c r="AJ232" s="7">
        <f t="shared" si="137"/>
        <v>5</v>
      </c>
      <c r="AK232" s="10">
        <f t="shared" si="128"/>
        <v>300</v>
      </c>
      <c r="AL232" s="10">
        <f t="shared" si="129"/>
        <v>2328</v>
      </c>
      <c r="AM232" s="10">
        <f t="shared" si="138"/>
        <v>500</v>
      </c>
      <c r="AN232" s="6">
        <f t="shared" si="139"/>
        <v>500</v>
      </c>
      <c r="AO232" s="1">
        <f t="shared" si="140"/>
        <v>-50</v>
      </c>
    </row>
    <row r="233" spans="2:41" x14ac:dyDescent="0.2">
      <c r="B233" s="8">
        <f t="shared" si="141"/>
        <v>43383</v>
      </c>
      <c r="C233">
        <v>224</v>
      </c>
      <c r="D233" s="4">
        <v>5</v>
      </c>
      <c r="E233" s="5">
        <f t="shared" si="143"/>
        <v>5</v>
      </c>
      <c r="F233">
        <v>0</v>
      </c>
      <c r="G233" s="5">
        <f t="shared" si="130"/>
        <v>1120</v>
      </c>
      <c r="H233">
        <v>224</v>
      </c>
      <c r="I233" s="5">
        <f t="shared" si="111"/>
        <v>975</v>
      </c>
      <c r="J233" s="5" t="str">
        <f t="shared" si="112"/>
        <v xml:space="preserve"> </v>
      </c>
      <c r="K233" s="5" t="str">
        <f t="shared" si="131"/>
        <v xml:space="preserve"> </v>
      </c>
      <c r="L233" s="5" t="str">
        <f t="shared" si="113"/>
        <v xml:space="preserve"> </v>
      </c>
      <c r="M233" t="str">
        <f t="shared" si="114"/>
        <v>F1</v>
      </c>
      <c r="N233" t="str">
        <f t="shared" si="115"/>
        <v xml:space="preserve"> </v>
      </c>
      <c r="O233" t="str">
        <f t="shared" si="116"/>
        <v xml:space="preserve"> </v>
      </c>
      <c r="P233" t="str">
        <f t="shared" si="117"/>
        <v xml:space="preserve"> </v>
      </c>
      <c r="Q233" t="str">
        <f t="shared" si="118"/>
        <v xml:space="preserve"> </v>
      </c>
      <c r="R233" t="str">
        <f t="shared" si="119"/>
        <v xml:space="preserve"> </v>
      </c>
      <c r="S233">
        <v>224</v>
      </c>
      <c r="T233">
        <f t="shared" si="120"/>
        <v>0.5</v>
      </c>
      <c r="U233" s="2">
        <f t="shared" si="144"/>
        <v>1016.4600089372195</v>
      </c>
      <c r="V233" s="2">
        <f t="shared" si="121"/>
        <v>5</v>
      </c>
      <c r="W233" s="2">
        <f t="shared" si="132"/>
        <v>0.5</v>
      </c>
      <c r="X233" s="5" t="str">
        <f t="shared" si="122"/>
        <v xml:space="preserve"> </v>
      </c>
      <c r="Y233" s="5" t="str">
        <f t="shared" si="123"/>
        <v xml:space="preserve"> </v>
      </c>
      <c r="Z233" s="5" t="str">
        <f t="shared" si="124"/>
        <v xml:space="preserve"> </v>
      </c>
      <c r="AA233" s="5" t="str">
        <f t="shared" si="125"/>
        <v xml:space="preserve"> </v>
      </c>
      <c r="AB233" s="5">
        <f t="shared" si="126"/>
        <v>13</v>
      </c>
      <c r="AC233">
        <v>224</v>
      </c>
      <c r="AD233" s="5">
        <f t="shared" si="127"/>
        <v>13</v>
      </c>
      <c r="AE233" s="4">
        <f t="shared" si="133"/>
        <v>5</v>
      </c>
      <c r="AF233" s="4">
        <f t="shared" si="134"/>
        <v>5</v>
      </c>
      <c r="AG233" s="4">
        <f t="shared" si="142"/>
        <v>5</v>
      </c>
      <c r="AH233" s="4">
        <f t="shared" si="135"/>
        <v>5</v>
      </c>
      <c r="AI233" s="4">
        <f t="shared" si="136"/>
        <v>5</v>
      </c>
      <c r="AJ233" s="7">
        <f t="shared" si="137"/>
        <v>5</v>
      </c>
      <c r="AK233" s="10">
        <f t="shared" si="128"/>
        <v>300</v>
      </c>
      <c r="AL233" s="10">
        <f t="shared" si="129"/>
        <v>2340</v>
      </c>
      <c r="AM233" s="10">
        <f t="shared" si="138"/>
        <v>500</v>
      </c>
      <c r="AN233" s="6">
        <f t="shared" si="139"/>
        <v>500</v>
      </c>
      <c r="AO233" s="1">
        <f t="shared" si="140"/>
        <v>-50</v>
      </c>
    </row>
    <row r="234" spans="2:41" x14ac:dyDescent="0.2">
      <c r="B234" s="8">
        <f t="shared" si="141"/>
        <v>43384</v>
      </c>
      <c r="C234">
        <v>225</v>
      </c>
      <c r="D234" s="4">
        <v>5</v>
      </c>
      <c r="E234" s="5">
        <f t="shared" si="143"/>
        <v>5</v>
      </c>
      <c r="F234">
        <v>0</v>
      </c>
      <c r="G234" s="5">
        <f t="shared" si="130"/>
        <v>1125</v>
      </c>
      <c r="H234">
        <v>225</v>
      </c>
      <c r="I234" s="5">
        <f t="shared" si="111"/>
        <v>980</v>
      </c>
      <c r="J234" s="5" t="str">
        <f t="shared" si="112"/>
        <v xml:space="preserve"> </v>
      </c>
      <c r="K234" s="5" t="str">
        <f t="shared" si="131"/>
        <v xml:space="preserve"> </v>
      </c>
      <c r="L234" s="5" t="str">
        <f t="shared" si="113"/>
        <v xml:space="preserve"> </v>
      </c>
      <c r="M234" t="str">
        <f t="shared" si="114"/>
        <v>F1</v>
      </c>
      <c r="N234" t="str">
        <f t="shared" si="115"/>
        <v xml:space="preserve"> </v>
      </c>
      <c r="O234" t="str">
        <f t="shared" si="116"/>
        <v xml:space="preserve"> </v>
      </c>
      <c r="P234" t="str">
        <f t="shared" si="117"/>
        <v xml:space="preserve"> </v>
      </c>
      <c r="Q234" t="str">
        <f t="shared" si="118"/>
        <v xml:space="preserve"> </v>
      </c>
      <c r="R234" t="str">
        <f t="shared" si="119"/>
        <v xml:space="preserve"> </v>
      </c>
      <c r="S234">
        <v>225</v>
      </c>
      <c r="T234">
        <f t="shared" ref="T234:T297" si="145">$AR$33</f>
        <v>0.5</v>
      </c>
      <c r="U234" s="2">
        <f t="shared" si="144"/>
        <v>1057.5203439874344</v>
      </c>
      <c r="V234" s="2">
        <f t="shared" si="121"/>
        <v>5</v>
      </c>
      <c r="W234" s="2">
        <f t="shared" si="132"/>
        <v>0.5</v>
      </c>
      <c r="X234" s="5" t="str">
        <f t="shared" si="122"/>
        <v xml:space="preserve"> </v>
      </c>
      <c r="Y234" s="5" t="str">
        <f t="shared" si="123"/>
        <v xml:space="preserve"> </v>
      </c>
      <c r="Z234" s="5" t="str">
        <f t="shared" si="124"/>
        <v xml:space="preserve"> </v>
      </c>
      <c r="AA234" s="5" t="str">
        <f t="shared" si="125"/>
        <v xml:space="preserve"> </v>
      </c>
      <c r="AB234" s="5">
        <f t="shared" si="126"/>
        <v>13</v>
      </c>
      <c r="AC234">
        <v>225</v>
      </c>
      <c r="AD234" s="5">
        <f t="shared" si="127"/>
        <v>13</v>
      </c>
      <c r="AE234" s="4">
        <f t="shared" si="133"/>
        <v>5</v>
      </c>
      <c r="AF234" s="4">
        <f t="shared" si="134"/>
        <v>5</v>
      </c>
      <c r="AG234" s="4">
        <f t="shared" si="142"/>
        <v>5</v>
      </c>
      <c r="AH234" s="4">
        <f t="shared" si="135"/>
        <v>5</v>
      </c>
      <c r="AI234" s="4">
        <f t="shared" si="136"/>
        <v>5</v>
      </c>
      <c r="AJ234" s="7">
        <f t="shared" si="137"/>
        <v>5</v>
      </c>
      <c r="AK234" s="10">
        <f t="shared" ref="AK234:AK297" si="146">$AR$42</f>
        <v>300</v>
      </c>
      <c r="AL234" s="10">
        <f t="shared" si="129"/>
        <v>2352</v>
      </c>
      <c r="AM234" s="10">
        <f t="shared" si="138"/>
        <v>500</v>
      </c>
      <c r="AN234" s="6">
        <f t="shared" si="139"/>
        <v>500</v>
      </c>
      <c r="AO234" s="1">
        <f t="shared" si="140"/>
        <v>-50</v>
      </c>
    </row>
    <row r="235" spans="2:41" x14ac:dyDescent="0.2">
      <c r="B235" s="8">
        <f t="shared" si="141"/>
        <v>43385</v>
      </c>
      <c r="C235">
        <v>226</v>
      </c>
      <c r="D235" s="4">
        <v>5</v>
      </c>
      <c r="E235" s="5">
        <f t="shared" si="143"/>
        <v>5</v>
      </c>
      <c r="F235">
        <v>0</v>
      </c>
      <c r="G235" s="5">
        <f t="shared" si="130"/>
        <v>1130</v>
      </c>
      <c r="H235">
        <v>226</v>
      </c>
      <c r="I235" s="5">
        <f t="shared" si="111"/>
        <v>985</v>
      </c>
      <c r="J235" s="5" t="str">
        <f t="shared" si="112"/>
        <v xml:space="preserve"> </v>
      </c>
      <c r="K235" s="5" t="str">
        <f t="shared" si="131"/>
        <v xml:space="preserve"> </v>
      </c>
      <c r="L235" s="5" t="str">
        <f t="shared" si="113"/>
        <v xml:space="preserve"> </v>
      </c>
      <c r="M235" t="str">
        <f t="shared" si="114"/>
        <v>F1</v>
      </c>
      <c r="N235" t="str">
        <f t="shared" si="115"/>
        <v xml:space="preserve"> </v>
      </c>
      <c r="O235" t="str">
        <f t="shared" si="116"/>
        <v xml:space="preserve"> </v>
      </c>
      <c r="P235" t="str">
        <f t="shared" si="117"/>
        <v xml:space="preserve"> </v>
      </c>
      <c r="Q235" t="str">
        <f t="shared" si="118"/>
        <v xml:space="preserve"> </v>
      </c>
      <c r="R235" t="str">
        <f t="shared" si="119"/>
        <v xml:space="preserve"> </v>
      </c>
      <c r="S235">
        <v>226</v>
      </c>
      <c r="T235">
        <f t="shared" si="145"/>
        <v>0.5</v>
      </c>
      <c r="U235" s="2">
        <f t="shared" si="144"/>
        <v>1100.2394103563224</v>
      </c>
      <c r="V235" s="2">
        <f t="shared" si="121"/>
        <v>5</v>
      </c>
      <c r="W235" s="2">
        <f t="shared" ref="W235:W298" si="147">$AR$36</f>
        <v>0.5</v>
      </c>
      <c r="X235" s="5" t="str">
        <f t="shared" si="122"/>
        <v xml:space="preserve"> </v>
      </c>
      <c r="Y235" s="5" t="str">
        <f t="shared" si="123"/>
        <v xml:space="preserve"> </v>
      </c>
      <c r="Z235" s="5" t="str">
        <f t="shared" si="124"/>
        <v xml:space="preserve"> </v>
      </c>
      <c r="AA235" s="5" t="str">
        <f t="shared" si="125"/>
        <v xml:space="preserve"> </v>
      </c>
      <c r="AB235" s="5">
        <f t="shared" si="126"/>
        <v>13</v>
      </c>
      <c r="AC235">
        <v>226</v>
      </c>
      <c r="AD235" s="5">
        <f t="shared" si="127"/>
        <v>13</v>
      </c>
      <c r="AE235" s="4">
        <f t="shared" si="133"/>
        <v>5</v>
      </c>
      <c r="AF235" s="4">
        <f t="shared" si="134"/>
        <v>5</v>
      </c>
      <c r="AG235" s="4">
        <f t="shared" si="142"/>
        <v>5</v>
      </c>
      <c r="AH235" s="4">
        <f t="shared" si="135"/>
        <v>5</v>
      </c>
      <c r="AI235" s="4">
        <f t="shared" si="136"/>
        <v>5</v>
      </c>
      <c r="AJ235" s="7">
        <f t="shared" si="137"/>
        <v>5</v>
      </c>
      <c r="AK235" s="10">
        <f t="shared" si="146"/>
        <v>300</v>
      </c>
      <c r="AL235" s="10">
        <f t="shared" si="129"/>
        <v>2364</v>
      </c>
      <c r="AM235" s="10">
        <f t="shared" si="138"/>
        <v>500</v>
      </c>
      <c r="AN235" s="6">
        <f t="shared" si="139"/>
        <v>500</v>
      </c>
      <c r="AO235" s="1">
        <f t="shared" si="140"/>
        <v>-50</v>
      </c>
    </row>
    <row r="236" spans="2:41" x14ac:dyDescent="0.2">
      <c r="B236" s="8">
        <f t="shared" si="141"/>
        <v>43386</v>
      </c>
      <c r="C236">
        <v>227</v>
      </c>
      <c r="D236" s="4">
        <v>5</v>
      </c>
      <c r="E236" s="5">
        <f t="shared" ref="E236:E255" si="148">IF(D236&gt;0,D236,0)</f>
        <v>5</v>
      </c>
      <c r="F236">
        <v>0</v>
      </c>
      <c r="G236" s="5">
        <f t="shared" ref="G236:G255" si="149">(E236-F236)+G235</f>
        <v>1135</v>
      </c>
      <c r="H236">
        <v>227</v>
      </c>
      <c r="I236" s="5">
        <f t="shared" si="111"/>
        <v>990</v>
      </c>
      <c r="J236" s="5" t="str">
        <f t="shared" si="112"/>
        <v xml:space="preserve"> </v>
      </c>
      <c r="K236" s="5" t="str">
        <f t="shared" si="131"/>
        <v xml:space="preserve"> </v>
      </c>
      <c r="L236" s="5" t="str">
        <f t="shared" si="113"/>
        <v xml:space="preserve"> </v>
      </c>
      <c r="M236" t="str">
        <f t="shared" si="114"/>
        <v>F1</v>
      </c>
      <c r="N236" t="str">
        <f t="shared" si="115"/>
        <v xml:space="preserve"> </v>
      </c>
      <c r="O236" t="str">
        <f t="shared" si="116"/>
        <v xml:space="preserve"> </v>
      </c>
      <c r="P236" t="str">
        <f t="shared" si="117"/>
        <v xml:space="preserve"> </v>
      </c>
      <c r="Q236" t="str">
        <f t="shared" si="118"/>
        <v xml:space="preserve"> </v>
      </c>
      <c r="R236" t="str">
        <f t="shared" si="119"/>
        <v xml:space="preserve"> </v>
      </c>
      <c r="S236">
        <v>227</v>
      </c>
      <c r="T236">
        <f t="shared" si="145"/>
        <v>0.5</v>
      </c>
      <c r="U236" s="2">
        <f t="shared" si="144"/>
        <v>1144.6842164982481</v>
      </c>
      <c r="V236" s="2">
        <f t="shared" si="121"/>
        <v>5</v>
      </c>
      <c r="W236" s="2">
        <f t="shared" si="147"/>
        <v>0.5</v>
      </c>
      <c r="X236" s="5" t="str">
        <f t="shared" si="122"/>
        <v xml:space="preserve"> </v>
      </c>
      <c r="Y236" s="5" t="str">
        <f t="shared" si="123"/>
        <v xml:space="preserve"> </v>
      </c>
      <c r="Z236" s="5" t="str">
        <f t="shared" si="124"/>
        <v xml:space="preserve"> </v>
      </c>
      <c r="AA236" s="5" t="str">
        <f t="shared" si="125"/>
        <v xml:space="preserve"> </v>
      </c>
      <c r="AB236" s="5">
        <f t="shared" si="126"/>
        <v>13</v>
      </c>
      <c r="AC236">
        <v>227</v>
      </c>
      <c r="AD236" s="5">
        <f t="shared" si="127"/>
        <v>13</v>
      </c>
      <c r="AE236" s="4">
        <f t="shared" si="133"/>
        <v>5</v>
      </c>
      <c r="AF236" s="4">
        <f t="shared" si="134"/>
        <v>5</v>
      </c>
      <c r="AG236" s="4">
        <f t="shared" si="142"/>
        <v>5</v>
      </c>
      <c r="AH236" s="4">
        <f t="shared" si="135"/>
        <v>5</v>
      </c>
      <c r="AI236" s="4">
        <f t="shared" si="136"/>
        <v>5</v>
      </c>
      <c r="AJ236" s="7">
        <f t="shared" si="137"/>
        <v>5</v>
      </c>
      <c r="AK236" s="10">
        <f t="shared" si="146"/>
        <v>300</v>
      </c>
      <c r="AL236" s="10">
        <f t="shared" si="129"/>
        <v>2376</v>
      </c>
      <c r="AM236" s="10">
        <f t="shared" si="138"/>
        <v>500</v>
      </c>
      <c r="AN236" s="6">
        <f t="shared" si="139"/>
        <v>500</v>
      </c>
      <c r="AO236" s="1">
        <f t="shared" si="140"/>
        <v>-50</v>
      </c>
    </row>
    <row r="237" spans="2:41" x14ac:dyDescent="0.2">
      <c r="B237" s="8">
        <f t="shared" si="141"/>
        <v>43387</v>
      </c>
      <c r="C237">
        <v>228</v>
      </c>
      <c r="D237" s="4">
        <v>5</v>
      </c>
      <c r="E237" s="5">
        <f t="shared" si="148"/>
        <v>5</v>
      </c>
      <c r="F237">
        <v>0</v>
      </c>
      <c r="G237" s="5">
        <f t="shared" si="149"/>
        <v>1140</v>
      </c>
      <c r="H237">
        <v>228</v>
      </c>
      <c r="I237" s="5">
        <f t="shared" si="111"/>
        <v>995</v>
      </c>
      <c r="J237" s="5" t="str">
        <f t="shared" si="112"/>
        <v xml:space="preserve"> </v>
      </c>
      <c r="K237" s="5" t="str">
        <f t="shared" si="131"/>
        <v xml:space="preserve"> </v>
      </c>
      <c r="L237" s="5" t="str">
        <f t="shared" si="113"/>
        <v xml:space="preserve"> </v>
      </c>
      <c r="M237" t="str">
        <f t="shared" si="114"/>
        <v>F1</v>
      </c>
      <c r="N237" t="str">
        <f t="shared" si="115"/>
        <v xml:space="preserve"> </v>
      </c>
      <c r="O237" t="str">
        <f t="shared" si="116"/>
        <v xml:space="preserve"> </v>
      </c>
      <c r="P237" t="str">
        <f t="shared" si="117"/>
        <v xml:space="preserve"> </v>
      </c>
      <c r="Q237" t="str">
        <f t="shared" si="118"/>
        <v xml:space="preserve"> </v>
      </c>
      <c r="R237" t="str">
        <f t="shared" si="119"/>
        <v xml:space="preserve"> </v>
      </c>
      <c r="S237">
        <v>228</v>
      </c>
      <c r="T237">
        <f t="shared" si="145"/>
        <v>0.5</v>
      </c>
      <c r="U237" s="2">
        <f t="shared" si="144"/>
        <v>1190.9244778358002</v>
      </c>
      <c r="V237" s="2">
        <f t="shared" si="121"/>
        <v>5</v>
      </c>
      <c r="W237" s="2">
        <f t="shared" si="147"/>
        <v>0.5</v>
      </c>
      <c r="X237" s="5" t="str">
        <f t="shared" si="122"/>
        <v xml:space="preserve"> </v>
      </c>
      <c r="Y237" s="5" t="str">
        <f t="shared" si="123"/>
        <v xml:space="preserve"> </v>
      </c>
      <c r="Z237" s="5" t="str">
        <f t="shared" si="124"/>
        <v xml:space="preserve"> </v>
      </c>
      <c r="AA237" s="5" t="str">
        <f t="shared" si="125"/>
        <v xml:space="preserve"> </v>
      </c>
      <c r="AB237" s="5">
        <f t="shared" si="126"/>
        <v>13</v>
      </c>
      <c r="AC237">
        <v>228</v>
      </c>
      <c r="AD237" s="5">
        <f t="shared" si="127"/>
        <v>13</v>
      </c>
      <c r="AE237" s="4">
        <f t="shared" si="133"/>
        <v>5</v>
      </c>
      <c r="AF237" s="4">
        <f t="shared" si="134"/>
        <v>5</v>
      </c>
      <c r="AG237" s="4">
        <f t="shared" si="142"/>
        <v>5</v>
      </c>
      <c r="AH237" s="4">
        <f t="shared" si="135"/>
        <v>5</v>
      </c>
      <c r="AI237" s="4">
        <f t="shared" si="136"/>
        <v>5</v>
      </c>
      <c r="AJ237" s="7">
        <f t="shared" si="137"/>
        <v>5</v>
      </c>
      <c r="AK237" s="10">
        <f t="shared" si="146"/>
        <v>300</v>
      </c>
      <c r="AL237" s="10">
        <f t="shared" si="129"/>
        <v>2388</v>
      </c>
      <c r="AM237" s="10">
        <f t="shared" si="138"/>
        <v>500</v>
      </c>
      <c r="AN237" s="6">
        <f t="shared" si="139"/>
        <v>500</v>
      </c>
      <c r="AO237" s="1">
        <f t="shared" si="140"/>
        <v>-50</v>
      </c>
    </row>
    <row r="238" spans="2:41" x14ac:dyDescent="0.2">
      <c r="B238" s="8">
        <f t="shared" si="141"/>
        <v>43388</v>
      </c>
      <c r="C238">
        <v>229</v>
      </c>
      <c r="D238" s="4">
        <v>5</v>
      </c>
      <c r="E238" s="5">
        <f t="shared" si="148"/>
        <v>5</v>
      </c>
      <c r="F238">
        <v>0</v>
      </c>
      <c r="G238" s="5">
        <f t="shared" si="149"/>
        <v>1145</v>
      </c>
      <c r="H238">
        <v>229</v>
      </c>
      <c r="I238" s="5">
        <f t="shared" si="111"/>
        <v>1000</v>
      </c>
      <c r="J238" s="5" t="str">
        <f t="shared" si="112"/>
        <v xml:space="preserve"> </v>
      </c>
      <c r="K238" s="5" t="str">
        <f t="shared" si="131"/>
        <v xml:space="preserve"> </v>
      </c>
      <c r="L238" s="5" t="str">
        <f t="shared" si="113"/>
        <v xml:space="preserve"> </v>
      </c>
      <c r="M238" t="str">
        <f t="shared" si="114"/>
        <v>F1</v>
      </c>
      <c r="N238" t="str">
        <f t="shared" si="115"/>
        <v xml:space="preserve"> </v>
      </c>
      <c r="O238" t="str">
        <f t="shared" si="116"/>
        <v xml:space="preserve"> </v>
      </c>
      <c r="P238" t="str">
        <f t="shared" si="117"/>
        <v xml:space="preserve"> </v>
      </c>
      <c r="Q238" t="str">
        <f t="shared" si="118"/>
        <v xml:space="preserve"> </v>
      </c>
      <c r="R238" t="str">
        <f t="shared" si="119"/>
        <v xml:space="preserve"> </v>
      </c>
      <c r="S238">
        <v>229</v>
      </c>
      <c r="T238">
        <f t="shared" si="145"/>
        <v>0.5</v>
      </c>
      <c r="U238" s="2">
        <f t="shared" si="144"/>
        <v>1239.0327261142834</v>
      </c>
      <c r="V238" s="2">
        <f t="shared" si="121"/>
        <v>5</v>
      </c>
      <c r="W238" s="2">
        <f t="shared" si="147"/>
        <v>0.5</v>
      </c>
      <c r="X238" s="5" t="str">
        <f t="shared" si="122"/>
        <v xml:space="preserve"> </v>
      </c>
      <c r="Y238" s="5" t="str">
        <f t="shared" si="123"/>
        <v xml:space="preserve"> </v>
      </c>
      <c r="Z238" s="5" t="str">
        <f t="shared" si="124"/>
        <v xml:space="preserve"> </v>
      </c>
      <c r="AA238" s="5" t="str">
        <f t="shared" si="125"/>
        <v xml:space="preserve"> </v>
      </c>
      <c r="AB238" s="5">
        <f t="shared" si="126"/>
        <v>13</v>
      </c>
      <c r="AC238">
        <v>229</v>
      </c>
      <c r="AD238" s="5">
        <f t="shared" si="127"/>
        <v>13</v>
      </c>
      <c r="AE238" s="4">
        <f t="shared" si="133"/>
        <v>5</v>
      </c>
      <c r="AF238" s="4">
        <f t="shared" si="134"/>
        <v>5</v>
      </c>
      <c r="AG238" s="4">
        <f t="shared" si="142"/>
        <v>5</v>
      </c>
      <c r="AH238" s="4">
        <f t="shared" si="135"/>
        <v>5</v>
      </c>
      <c r="AI238" s="4">
        <f t="shared" si="136"/>
        <v>5</v>
      </c>
      <c r="AJ238" s="7">
        <f t="shared" si="137"/>
        <v>5</v>
      </c>
      <c r="AK238" s="10">
        <f t="shared" si="146"/>
        <v>300</v>
      </c>
      <c r="AL238" s="10">
        <f t="shared" si="129"/>
        <v>2400</v>
      </c>
      <c r="AM238" s="10">
        <f t="shared" si="138"/>
        <v>500</v>
      </c>
      <c r="AN238" s="6">
        <f t="shared" si="139"/>
        <v>500</v>
      </c>
      <c r="AO238" s="1">
        <f t="shared" si="140"/>
        <v>-50</v>
      </c>
    </row>
    <row r="239" spans="2:41" x14ac:dyDescent="0.2">
      <c r="B239" s="8">
        <f t="shared" si="141"/>
        <v>43389</v>
      </c>
      <c r="C239">
        <v>230</v>
      </c>
      <c r="D239" s="4">
        <v>5</v>
      </c>
      <c r="E239" s="5">
        <f t="shared" si="148"/>
        <v>5</v>
      </c>
      <c r="F239">
        <v>0</v>
      </c>
      <c r="G239" s="5">
        <f t="shared" si="149"/>
        <v>1150</v>
      </c>
      <c r="H239">
        <v>230</v>
      </c>
      <c r="I239" s="5">
        <f t="shared" si="111"/>
        <v>1005</v>
      </c>
      <c r="J239" s="5" t="str">
        <f t="shared" si="112"/>
        <v xml:space="preserve"> </v>
      </c>
      <c r="K239" s="5" t="str">
        <f t="shared" si="131"/>
        <v xml:space="preserve"> </v>
      </c>
      <c r="L239" s="5" t="str">
        <f t="shared" si="113"/>
        <v xml:space="preserve"> </v>
      </c>
      <c r="M239" t="str">
        <f t="shared" si="114"/>
        <v>F1</v>
      </c>
      <c r="N239" t="str">
        <f t="shared" si="115"/>
        <v xml:space="preserve"> </v>
      </c>
      <c r="O239" t="str">
        <f t="shared" si="116"/>
        <v xml:space="preserve"> </v>
      </c>
      <c r="P239" t="str">
        <f t="shared" si="117"/>
        <v xml:space="preserve"> </v>
      </c>
      <c r="Q239" t="str">
        <f t="shared" si="118"/>
        <v xml:space="preserve"> </v>
      </c>
      <c r="R239" t="str">
        <f t="shared" si="119"/>
        <v xml:space="preserve"> </v>
      </c>
      <c r="S239">
        <v>230</v>
      </c>
      <c r="T239">
        <f t="shared" si="145"/>
        <v>0.5</v>
      </c>
      <c r="U239" s="2">
        <f t="shared" si="144"/>
        <v>1289.0844231738934</v>
      </c>
      <c r="V239" s="2">
        <f t="shared" si="121"/>
        <v>5</v>
      </c>
      <c r="W239" s="2">
        <f t="shared" si="147"/>
        <v>0.5</v>
      </c>
      <c r="X239" s="5" t="str">
        <f t="shared" si="122"/>
        <v xml:space="preserve"> </v>
      </c>
      <c r="Y239" s="5" t="str">
        <f t="shared" si="123"/>
        <v xml:space="preserve"> </v>
      </c>
      <c r="Z239" s="5" t="str">
        <f t="shared" si="124"/>
        <v xml:space="preserve"> </v>
      </c>
      <c r="AA239" s="5" t="str">
        <f t="shared" si="125"/>
        <v xml:space="preserve"> </v>
      </c>
      <c r="AB239" s="5">
        <f t="shared" si="126"/>
        <v>13</v>
      </c>
      <c r="AC239">
        <v>230</v>
      </c>
      <c r="AD239" s="5">
        <f t="shared" si="127"/>
        <v>13</v>
      </c>
      <c r="AE239" s="4">
        <f t="shared" si="133"/>
        <v>5</v>
      </c>
      <c r="AF239" s="4">
        <f t="shared" si="134"/>
        <v>5</v>
      </c>
      <c r="AG239" s="4">
        <f t="shared" si="142"/>
        <v>5</v>
      </c>
      <c r="AH239" s="4">
        <f t="shared" si="135"/>
        <v>5</v>
      </c>
      <c r="AI239" s="4">
        <f t="shared" si="136"/>
        <v>5</v>
      </c>
      <c r="AJ239" s="7">
        <f t="shared" si="137"/>
        <v>5</v>
      </c>
      <c r="AK239" s="10">
        <f t="shared" si="146"/>
        <v>300</v>
      </c>
      <c r="AL239" s="10">
        <f t="shared" si="129"/>
        <v>2412</v>
      </c>
      <c r="AM239" s="10">
        <f t="shared" si="138"/>
        <v>500</v>
      </c>
      <c r="AN239" s="6">
        <f t="shared" si="139"/>
        <v>500</v>
      </c>
      <c r="AO239" s="1">
        <f t="shared" si="140"/>
        <v>-50</v>
      </c>
    </row>
    <row r="240" spans="2:41" x14ac:dyDescent="0.2">
      <c r="B240" s="8">
        <f t="shared" si="141"/>
        <v>43390</v>
      </c>
      <c r="C240">
        <v>231</v>
      </c>
      <c r="D240" s="4">
        <v>5</v>
      </c>
      <c r="E240" s="5">
        <f t="shared" si="148"/>
        <v>5</v>
      </c>
      <c r="F240">
        <v>0</v>
      </c>
      <c r="G240" s="5">
        <f t="shared" si="149"/>
        <v>1155</v>
      </c>
      <c r="H240">
        <v>231</v>
      </c>
      <c r="I240" s="5">
        <f t="shared" si="111"/>
        <v>1010</v>
      </c>
      <c r="J240" s="5" t="str">
        <f t="shared" si="112"/>
        <v xml:space="preserve"> </v>
      </c>
      <c r="K240" s="5" t="str">
        <f t="shared" si="131"/>
        <v xml:space="preserve"> </v>
      </c>
      <c r="L240" s="5" t="str">
        <f t="shared" si="113"/>
        <v xml:space="preserve"> </v>
      </c>
      <c r="M240" t="str">
        <f t="shared" si="114"/>
        <v>F1</v>
      </c>
      <c r="N240" t="str">
        <f t="shared" si="115"/>
        <v xml:space="preserve"> </v>
      </c>
      <c r="O240" t="str">
        <f t="shared" si="116"/>
        <v xml:space="preserve"> </v>
      </c>
      <c r="P240" t="str">
        <f t="shared" si="117"/>
        <v xml:space="preserve"> </v>
      </c>
      <c r="Q240" t="str">
        <f t="shared" si="118"/>
        <v xml:space="preserve"> </v>
      </c>
      <c r="R240" t="str">
        <f t="shared" si="119"/>
        <v xml:space="preserve"> </v>
      </c>
      <c r="S240">
        <v>231</v>
      </c>
      <c r="T240">
        <f t="shared" si="145"/>
        <v>0.5</v>
      </c>
      <c r="U240" s="2">
        <f t="shared" si="144"/>
        <v>1341.1580793179576</v>
      </c>
      <c r="V240" s="2">
        <f t="shared" si="121"/>
        <v>5</v>
      </c>
      <c r="W240" s="2">
        <f t="shared" si="147"/>
        <v>0.5</v>
      </c>
      <c r="X240" s="5" t="str">
        <f t="shared" si="122"/>
        <v xml:space="preserve"> </v>
      </c>
      <c r="Y240" s="5" t="str">
        <f t="shared" si="123"/>
        <v xml:space="preserve"> </v>
      </c>
      <c r="Z240" s="5" t="str">
        <f t="shared" si="124"/>
        <v xml:space="preserve"> </v>
      </c>
      <c r="AA240" s="5" t="str">
        <f t="shared" si="125"/>
        <v xml:space="preserve"> </v>
      </c>
      <c r="AB240" s="5">
        <f t="shared" si="126"/>
        <v>13</v>
      </c>
      <c r="AC240">
        <v>231</v>
      </c>
      <c r="AD240" s="5">
        <f t="shared" si="127"/>
        <v>13</v>
      </c>
      <c r="AE240" s="4">
        <f t="shared" si="133"/>
        <v>5</v>
      </c>
      <c r="AF240" s="4">
        <f t="shared" si="134"/>
        <v>5</v>
      </c>
      <c r="AG240" s="4">
        <f t="shared" si="142"/>
        <v>5</v>
      </c>
      <c r="AH240" s="4">
        <f t="shared" si="135"/>
        <v>5</v>
      </c>
      <c r="AI240" s="4">
        <f t="shared" si="136"/>
        <v>5</v>
      </c>
      <c r="AJ240" s="7">
        <f t="shared" si="137"/>
        <v>5</v>
      </c>
      <c r="AK240" s="10">
        <f t="shared" si="146"/>
        <v>300</v>
      </c>
      <c r="AL240" s="10">
        <f t="shared" si="129"/>
        <v>2424</v>
      </c>
      <c r="AM240" s="10">
        <f t="shared" si="138"/>
        <v>500</v>
      </c>
      <c r="AN240" s="6">
        <f t="shared" si="139"/>
        <v>500</v>
      </c>
      <c r="AO240" s="1">
        <f t="shared" si="140"/>
        <v>-50</v>
      </c>
    </row>
    <row r="241" spans="2:41" x14ac:dyDescent="0.2">
      <c r="B241" s="8">
        <f t="shared" si="141"/>
        <v>43391</v>
      </c>
      <c r="C241">
        <v>232</v>
      </c>
      <c r="D241" s="4">
        <v>5</v>
      </c>
      <c r="E241" s="5">
        <f t="shared" si="148"/>
        <v>5</v>
      </c>
      <c r="F241">
        <v>0</v>
      </c>
      <c r="G241" s="5">
        <f t="shared" si="149"/>
        <v>1160</v>
      </c>
      <c r="H241">
        <v>232</v>
      </c>
      <c r="I241" s="5">
        <f t="shared" si="111"/>
        <v>1015</v>
      </c>
      <c r="J241" s="5" t="str">
        <f t="shared" si="112"/>
        <v xml:space="preserve"> </v>
      </c>
      <c r="K241" s="5" t="str">
        <f t="shared" si="131"/>
        <v xml:space="preserve"> </v>
      </c>
      <c r="L241" s="5" t="str">
        <f t="shared" si="113"/>
        <v xml:space="preserve"> </v>
      </c>
      <c r="M241" t="str">
        <f t="shared" si="114"/>
        <v>F1</v>
      </c>
      <c r="N241" t="str">
        <f t="shared" si="115"/>
        <v xml:space="preserve"> </v>
      </c>
      <c r="O241" t="str">
        <f t="shared" si="116"/>
        <v xml:space="preserve"> </v>
      </c>
      <c r="P241" t="str">
        <f t="shared" si="117"/>
        <v xml:space="preserve"> </v>
      </c>
      <c r="Q241" t="str">
        <f t="shared" si="118"/>
        <v xml:space="preserve"> </v>
      </c>
      <c r="R241" t="str">
        <f t="shared" si="119"/>
        <v xml:space="preserve"> </v>
      </c>
      <c r="S241">
        <v>232</v>
      </c>
      <c r="T241">
        <f t="shared" si="145"/>
        <v>0.5</v>
      </c>
      <c r="U241" s="2">
        <f t="shared" si="144"/>
        <v>1395.3353764629587</v>
      </c>
      <c r="V241" s="2">
        <f t="shared" si="121"/>
        <v>5</v>
      </c>
      <c r="W241" s="2">
        <f t="shared" si="147"/>
        <v>0.5</v>
      </c>
      <c r="X241" s="5" t="str">
        <f t="shared" si="122"/>
        <v xml:space="preserve"> </v>
      </c>
      <c r="Y241" s="5" t="str">
        <f t="shared" si="123"/>
        <v xml:space="preserve"> </v>
      </c>
      <c r="Z241" s="5" t="str">
        <f t="shared" si="124"/>
        <v xml:space="preserve"> </v>
      </c>
      <c r="AA241" s="5" t="str">
        <f t="shared" si="125"/>
        <v xml:space="preserve"> </v>
      </c>
      <c r="AB241" s="5">
        <f t="shared" si="126"/>
        <v>13</v>
      </c>
      <c r="AC241">
        <v>232</v>
      </c>
      <c r="AD241" s="5">
        <f t="shared" si="127"/>
        <v>13</v>
      </c>
      <c r="AE241" s="4">
        <f t="shared" si="133"/>
        <v>5</v>
      </c>
      <c r="AF241" s="4">
        <f t="shared" si="134"/>
        <v>5</v>
      </c>
      <c r="AG241" s="4">
        <f t="shared" si="142"/>
        <v>5</v>
      </c>
      <c r="AH241" s="4">
        <f t="shared" si="135"/>
        <v>5</v>
      </c>
      <c r="AI241" s="4">
        <f t="shared" si="136"/>
        <v>5</v>
      </c>
      <c r="AJ241" s="7">
        <f t="shared" si="137"/>
        <v>5</v>
      </c>
      <c r="AK241" s="10">
        <f t="shared" si="146"/>
        <v>300</v>
      </c>
      <c r="AL241" s="10">
        <f t="shared" si="129"/>
        <v>2436</v>
      </c>
      <c r="AM241" s="10">
        <f t="shared" si="138"/>
        <v>500</v>
      </c>
      <c r="AN241" s="6">
        <f t="shared" si="139"/>
        <v>500</v>
      </c>
      <c r="AO241" s="1">
        <f t="shared" si="140"/>
        <v>-50</v>
      </c>
    </row>
    <row r="242" spans="2:41" x14ac:dyDescent="0.2">
      <c r="B242" s="8">
        <f t="shared" si="141"/>
        <v>43392</v>
      </c>
      <c r="C242">
        <v>233</v>
      </c>
      <c r="D242" s="4">
        <v>5</v>
      </c>
      <c r="E242" s="5">
        <f t="shared" si="148"/>
        <v>5</v>
      </c>
      <c r="F242">
        <v>0</v>
      </c>
      <c r="G242" s="5">
        <f t="shared" si="149"/>
        <v>1165</v>
      </c>
      <c r="H242">
        <v>233</v>
      </c>
      <c r="I242" s="5">
        <f t="shared" si="111"/>
        <v>1020</v>
      </c>
      <c r="J242" s="5" t="str">
        <f t="shared" si="112"/>
        <v xml:space="preserve"> </v>
      </c>
      <c r="K242" s="5" t="str">
        <f t="shared" si="131"/>
        <v xml:space="preserve"> </v>
      </c>
      <c r="L242" s="5" t="str">
        <f t="shared" si="113"/>
        <v xml:space="preserve"> </v>
      </c>
      <c r="M242" t="str">
        <f t="shared" si="114"/>
        <v>F1</v>
      </c>
      <c r="N242" t="str">
        <f t="shared" si="115"/>
        <v xml:space="preserve"> </v>
      </c>
      <c r="O242" t="str">
        <f t="shared" si="116"/>
        <v xml:space="preserve"> </v>
      </c>
      <c r="P242" t="str">
        <f t="shared" si="117"/>
        <v xml:space="preserve"> </v>
      </c>
      <c r="Q242" t="str">
        <f t="shared" si="118"/>
        <v xml:space="preserve"> </v>
      </c>
      <c r="R242" t="str">
        <f t="shared" si="119"/>
        <v xml:space="preserve"> </v>
      </c>
      <c r="S242">
        <v>233</v>
      </c>
      <c r="T242">
        <f t="shared" si="145"/>
        <v>0.5</v>
      </c>
      <c r="U242" s="2">
        <f t="shared" si="144"/>
        <v>1451.7012962635129</v>
      </c>
      <c r="V242" s="2">
        <f t="shared" si="121"/>
        <v>5</v>
      </c>
      <c r="W242" s="2">
        <f t="shared" si="147"/>
        <v>0.5</v>
      </c>
      <c r="X242" s="5" t="str">
        <f t="shared" si="122"/>
        <v xml:space="preserve"> </v>
      </c>
      <c r="Y242" s="5" t="str">
        <f t="shared" si="123"/>
        <v xml:space="preserve"> </v>
      </c>
      <c r="Z242" s="5" t="str">
        <f t="shared" si="124"/>
        <v xml:space="preserve"> </v>
      </c>
      <c r="AA242" s="5" t="str">
        <f t="shared" si="125"/>
        <v xml:space="preserve"> </v>
      </c>
      <c r="AB242" s="5">
        <f t="shared" si="126"/>
        <v>13</v>
      </c>
      <c r="AC242">
        <v>233</v>
      </c>
      <c r="AD242" s="5">
        <f t="shared" si="127"/>
        <v>13</v>
      </c>
      <c r="AE242" s="4">
        <f t="shared" si="133"/>
        <v>5</v>
      </c>
      <c r="AF242" s="4">
        <f t="shared" si="134"/>
        <v>5</v>
      </c>
      <c r="AG242" s="4">
        <f t="shared" si="142"/>
        <v>5</v>
      </c>
      <c r="AH242" s="4">
        <f t="shared" si="135"/>
        <v>5</v>
      </c>
      <c r="AI242" s="4">
        <f t="shared" si="136"/>
        <v>5</v>
      </c>
      <c r="AJ242" s="7">
        <f t="shared" si="137"/>
        <v>5</v>
      </c>
      <c r="AK242" s="10">
        <f t="shared" si="146"/>
        <v>300</v>
      </c>
      <c r="AL242" s="10">
        <f t="shared" si="129"/>
        <v>2448</v>
      </c>
      <c r="AM242" s="10">
        <f t="shared" si="138"/>
        <v>500</v>
      </c>
      <c r="AN242" s="6">
        <f t="shared" si="139"/>
        <v>500</v>
      </c>
      <c r="AO242" s="1">
        <f t="shared" si="140"/>
        <v>-50</v>
      </c>
    </row>
    <row r="243" spans="2:41" x14ac:dyDescent="0.2">
      <c r="B243" s="8">
        <f t="shared" si="141"/>
        <v>43393</v>
      </c>
      <c r="C243">
        <v>234</v>
      </c>
      <c r="D243" s="4">
        <v>5</v>
      </c>
      <c r="E243" s="5">
        <f t="shared" si="148"/>
        <v>5</v>
      </c>
      <c r="F243">
        <v>0</v>
      </c>
      <c r="G243" s="5">
        <f t="shared" si="149"/>
        <v>1170</v>
      </c>
      <c r="H243">
        <v>234</v>
      </c>
      <c r="I243" s="5">
        <f t="shared" si="111"/>
        <v>1025</v>
      </c>
      <c r="J243" s="5" t="str">
        <f t="shared" si="112"/>
        <v xml:space="preserve"> </v>
      </c>
      <c r="K243" s="5" t="str">
        <f t="shared" si="131"/>
        <v xml:space="preserve"> </v>
      </c>
      <c r="L243" s="5" t="str">
        <f t="shared" si="113"/>
        <v xml:space="preserve"> </v>
      </c>
      <c r="M243" t="str">
        <f t="shared" si="114"/>
        <v>F1</v>
      </c>
      <c r="N243" t="str">
        <f t="shared" si="115"/>
        <v xml:space="preserve"> </v>
      </c>
      <c r="O243" t="str">
        <f t="shared" si="116"/>
        <v xml:space="preserve"> </v>
      </c>
      <c r="P243" t="str">
        <f t="shared" si="117"/>
        <v xml:space="preserve"> </v>
      </c>
      <c r="Q243" t="str">
        <f t="shared" si="118"/>
        <v xml:space="preserve"> </v>
      </c>
      <c r="R243" t="str">
        <f t="shared" si="119"/>
        <v xml:space="preserve"> </v>
      </c>
      <c r="S243">
        <v>234</v>
      </c>
      <c r="T243">
        <f t="shared" si="145"/>
        <v>0.5</v>
      </c>
      <c r="U243" s="2">
        <f t="shared" si="144"/>
        <v>1510.3442534132405</v>
      </c>
      <c r="V243" s="2">
        <f t="shared" si="121"/>
        <v>5</v>
      </c>
      <c r="W243" s="2">
        <f t="shared" si="147"/>
        <v>0.5</v>
      </c>
      <c r="X243" s="5" t="str">
        <f t="shared" si="122"/>
        <v xml:space="preserve"> </v>
      </c>
      <c r="Y243" s="5" t="str">
        <f t="shared" si="123"/>
        <v xml:space="preserve"> </v>
      </c>
      <c r="Z243" s="5" t="str">
        <f t="shared" si="124"/>
        <v xml:space="preserve"> </v>
      </c>
      <c r="AA243" s="5" t="str">
        <f t="shared" si="125"/>
        <v xml:space="preserve"> </v>
      </c>
      <c r="AB243" s="5">
        <f t="shared" si="126"/>
        <v>13</v>
      </c>
      <c r="AC243">
        <v>234</v>
      </c>
      <c r="AD243" s="5">
        <f t="shared" si="127"/>
        <v>13</v>
      </c>
      <c r="AE243" s="4">
        <f t="shared" si="133"/>
        <v>5</v>
      </c>
      <c r="AF243" s="4">
        <f t="shared" si="134"/>
        <v>5</v>
      </c>
      <c r="AG243" s="4">
        <f t="shared" si="142"/>
        <v>5</v>
      </c>
      <c r="AH243" s="4">
        <f t="shared" si="135"/>
        <v>5</v>
      </c>
      <c r="AI243" s="4">
        <f t="shared" si="136"/>
        <v>5</v>
      </c>
      <c r="AJ243" s="7">
        <f t="shared" si="137"/>
        <v>5</v>
      </c>
      <c r="AK243" s="10">
        <f t="shared" si="146"/>
        <v>300</v>
      </c>
      <c r="AL243" s="10">
        <f t="shared" si="129"/>
        <v>2460</v>
      </c>
      <c r="AM243" s="10">
        <f t="shared" si="138"/>
        <v>500</v>
      </c>
      <c r="AN243" s="6">
        <f t="shared" si="139"/>
        <v>500</v>
      </c>
      <c r="AO243" s="1">
        <f t="shared" si="140"/>
        <v>-50</v>
      </c>
    </row>
    <row r="244" spans="2:41" x14ac:dyDescent="0.2">
      <c r="B244" s="8">
        <f t="shared" si="141"/>
        <v>43394</v>
      </c>
      <c r="C244">
        <v>235</v>
      </c>
      <c r="D244" s="4">
        <v>5</v>
      </c>
      <c r="E244" s="5">
        <f t="shared" si="148"/>
        <v>5</v>
      </c>
      <c r="F244">
        <v>0</v>
      </c>
      <c r="G244" s="5">
        <f t="shared" si="149"/>
        <v>1175</v>
      </c>
      <c r="H244">
        <v>235</v>
      </c>
      <c r="I244" s="5">
        <f t="shared" si="111"/>
        <v>1030</v>
      </c>
      <c r="J244" s="5" t="str">
        <f t="shared" si="112"/>
        <v xml:space="preserve"> </v>
      </c>
      <c r="K244" s="5" t="str">
        <f t="shared" si="131"/>
        <v xml:space="preserve"> </v>
      </c>
      <c r="L244" s="5" t="str">
        <f t="shared" si="113"/>
        <v xml:space="preserve"> </v>
      </c>
      <c r="M244" t="str">
        <f t="shared" si="114"/>
        <v>F1</v>
      </c>
      <c r="N244" t="str">
        <f t="shared" si="115"/>
        <v xml:space="preserve"> </v>
      </c>
      <c r="O244" t="str">
        <f t="shared" si="116"/>
        <v xml:space="preserve"> </v>
      </c>
      <c r="P244" t="str">
        <f t="shared" si="117"/>
        <v xml:space="preserve"> </v>
      </c>
      <c r="Q244" t="str">
        <f t="shared" si="118"/>
        <v xml:space="preserve"> </v>
      </c>
      <c r="R244" t="str">
        <f t="shared" si="119"/>
        <v xml:space="preserve"> </v>
      </c>
      <c r="S244">
        <v>235</v>
      </c>
      <c r="T244">
        <f t="shared" si="145"/>
        <v>0.5</v>
      </c>
      <c r="U244" s="2">
        <f t="shared" si="144"/>
        <v>1571.3562343306683</v>
      </c>
      <c r="V244" s="2">
        <f t="shared" si="121"/>
        <v>5</v>
      </c>
      <c r="W244" s="2">
        <f t="shared" si="147"/>
        <v>0.5</v>
      </c>
      <c r="X244" s="5" t="str">
        <f t="shared" si="122"/>
        <v xml:space="preserve"> </v>
      </c>
      <c r="Y244" s="5" t="str">
        <f t="shared" si="123"/>
        <v xml:space="preserve"> </v>
      </c>
      <c r="Z244" s="5" t="str">
        <f t="shared" si="124"/>
        <v xml:space="preserve"> </v>
      </c>
      <c r="AA244" s="5" t="str">
        <f t="shared" si="125"/>
        <v xml:space="preserve"> </v>
      </c>
      <c r="AB244" s="5">
        <f t="shared" si="126"/>
        <v>13</v>
      </c>
      <c r="AC244">
        <v>235</v>
      </c>
      <c r="AD244" s="5">
        <f t="shared" si="127"/>
        <v>13</v>
      </c>
      <c r="AE244" s="4">
        <f t="shared" si="133"/>
        <v>5</v>
      </c>
      <c r="AF244" s="4">
        <f t="shared" si="134"/>
        <v>5</v>
      </c>
      <c r="AG244" s="4">
        <f t="shared" si="142"/>
        <v>5</v>
      </c>
      <c r="AH244" s="4">
        <f t="shared" si="135"/>
        <v>5</v>
      </c>
      <c r="AI244" s="4">
        <f t="shared" si="136"/>
        <v>5</v>
      </c>
      <c r="AJ244" s="7">
        <f t="shared" si="137"/>
        <v>5</v>
      </c>
      <c r="AK244" s="10">
        <f t="shared" si="146"/>
        <v>300</v>
      </c>
      <c r="AL244" s="10">
        <f t="shared" si="129"/>
        <v>2472</v>
      </c>
      <c r="AM244" s="10">
        <f t="shared" si="138"/>
        <v>500</v>
      </c>
      <c r="AN244" s="6">
        <f t="shared" si="139"/>
        <v>500</v>
      </c>
      <c r="AO244" s="1">
        <f t="shared" si="140"/>
        <v>-50</v>
      </c>
    </row>
    <row r="245" spans="2:41" x14ac:dyDescent="0.2">
      <c r="B245" s="8">
        <f t="shared" si="141"/>
        <v>43395</v>
      </c>
      <c r="C245">
        <v>236</v>
      </c>
      <c r="D245" s="4">
        <v>5</v>
      </c>
      <c r="E245" s="5">
        <f t="shared" si="148"/>
        <v>5</v>
      </c>
      <c r="F245">
        <v>0</v>
      </c>
      <c r="G245" s="5">
        <f t="shared" si="149"/>
        <v>1180</v>
      </c>
      <c r="H245">
        <v>236</v>
      </c>
      <c r="I245" s="5">
        <f t="shared" si="111"/>
        <v>1035</v>
      </c>
      <c r="J245" s="5" t="str">
        <f t="shared" si="112"/>
        <v xml:space="preserve"> </v>
      </c>
      <c r="K245" s="5" t="str">
        <f t="shared" si="131"/>
        <v xml:space="preserve"> </v>
      </c>
      <c r="L245" s="5" t="str">
        <f t="shared" si="113"/>
        <v xml:space="preserve"> </v>
      </c>
      <c r="M245" t="str">
        <f t="shared" si="114"/>
        <v>F1</v>
      </c>
      <c r="N245" t="str">
        <f t="shared" si="115"/>
        <v xml:space="preserve"> </v>
      </c>
      <c r="O245" t="str">
        <f t="shared" si="116"/>
        <v xml:space="preserve"> </v>
      </c>
      <c r="P245" t="str">
        <f t="shared" si="117"/>
        <v xml:space="preserve"> </v>
      </c>
      <c r="Q245" t="str">
        <f t="shared" si="118"/>
        <v xml:space="preserve"> </v>
      </c>
      <c r="R245" t="str">
        <f t="shared" si="119"/>
        <v xml:space="preserve"> </v>
      </c>
      <c r="S245">
        <v>236</v>
      </c>
      <c r="T245">
        <f t="shared" si="145"/>
        <v>0.5</v>
      </c>
      <c r="U245" s="2">
        <f t="shared" si="144"/>
        <v>1634.8329414476832</v>
      </c>
      <c r="V245" s="2">
        <f t="shared" si="121"/>
        <v>5</v>
      </c>
      <c r="W245" s="2">
        <f t="shared" si="147"/>
        <v>0.5</v>
      </c>
      <c r="X245" s="5" t="str">
        <f t="shared" si="122"/>
        <v xml:space="preserve"> </v>
      </c>
      <c r="Y245" s="5" t="str">
        <f t="shared" si="123"/>
        <v xml:space="preserve"> </v>
      </c>
      <c r="Z245" s="5" t="str">
        <f t="shared" si="124"/>
        <v xml:space="preserve"> </v>
      </c>
      <c r="AA245" s="5" t="str">
        <f t="shared" si="125"/>
        <v xml:space="preserve"> </v>
      </c>
      <c r="AB245" s="5">
        <f t="shared" si="126"/>
        <v>13</v>
      </c>
      <c r="AC245">
        <v>236</v>
      </c>
      <c r="AD245" s="5">
        <f t="shared" si="127"/>
        <v>13</v>
      </c>
      <c r="AE245" s="4">
        <f t="shared" si="133"/>
        <v>5</v>
      </c>
      <c r="AF245" s="4">
        <f t="shared" si="134"/>
        <v>5</v>
      </c>
      <c r="AG245" s="4">
        <f t="shared" si="142"/>
        <v>5</v>
      </c>
      <c r="AH245" s="4">
        <f t="shared" si="135"/>
        <v>5</v>
      </c>
      <c r="AI245" s="4">
        <f t="shared" si="136"/>
        <v>5</v>
      </c>
      <c r="AJ245" s="7">
        <f t="shared" si="137"/>
        <v>5</v>
      </c>
      <c r="AK245" s="10">
        <f t="shared" si="146"/>
        <v>300</v>
      </c>
      <c r="AL245" s="10">
        <f t="shared" si="129"/>
        <v>2484</v>
      </c>
      <c r="AM245" s="10">
        <f t="shared" si="138"/>
        <v>500</v>
      </c>
      <c r="AN245" s="6">
        <f t="shared" si="139"/>
        <v>500</v>
      </c>
      <c r="AO245" s="1">
        <f t="shared" si="140"/>
        <v>-50</v>
      </c>
    </row>
    <row r="246" spans="2:41" x14ac:dyDescent="0.2">
      <c r="B246" s="8">
        <f t="shared" si="141"/>
        <v>43396</v>
      </c>
      <c r="C246">
        <v>237</v>
      </c>
      <c r="D246" s="4">
        <v>5</v>
      </c>
      <c r="E246" s="5">
        <f t="shared" si="148"/>
        <v>5</v>
      </c>
      <c r="F246">
        <v>0</v>
      </c>
      <c r="G246" s="5">
        <f t="shared" si="149"/>
        <v>1185</v>
      </c>
      <c r="H246">
        <v>237</v>
      </c>
      <c r="I246" s="5">
        <f t="shared" si="111"/>
        <v>1040</v>
      </c>
      <c r="J246" s="5" t="str">
        <f t="shared" si="112"/>
        <v xml:space="preserve"> </v>
      </c>
      <c r="K246" s="5" t="str">
        <f t="shared" si="131"/>
        <v xml:space="preserve"> </v>
      </c>
      <c r="L246" s="5" t="str">
        <f t="shared" si="113"/>
        <v xml:space="preserve"> </v>
      </c>
      <c r="M246" t="str">
        <f t="shared" si="114"/>
        <v>F1</v>
      </c>
      <c r="N246" t="str">
        <f t="shared" si="115"/>
        <v xml:space="preserve"> </v>
      </c>
      <c r="O246" t="str">
        <f t="shared" si="116"/>
        <v xml:space="preserve"> </v>
      </c>
      <c r="P246" t="str">
        <f t="shared" si="117"/>
        <v xml:space="preserve"> </v>
      </c>
      <c r="Q246" t="str">
        <f t="shared" si="118"/>
        <v xml:space="preserve"> </v>
      </c>
      <c r="R246" t="str">
        <f t="shared" si="119"/>
        <v xml:space="preserve"> </v>
      </c>
      <c r="S246">
        <v>237</v>
      </c>
      <c r="T246">
        <f t="shared" si="145"/>
        <v>0.5</v>
      </c>
      <c r="U246" s="2">
        <f t="shared" si="144"/>
        <v>1700.8739433268395</v>
      </c>
      <c r="V246" s="2">
        <f t="shared" si="121"/>
        <v>5</v>
      </c>
      <c r="W246" s="2">
        <f t="shared" si="147"/>
        <v>0.5</v>
      </c>
      <c r="X246" s="5" t="str">
        <f t="shared" si="122"/>
        <v xml:space="preserve"> </v>
      </c>
      <c r="Y246" s="5" t="str">
        <f t="shared" si="123"/>
        <v xml:space="preserve"> </v>
      </c>
      <c r="Z246" s="5" t="str">
        <f t="shared" si="124"/>
        <v xml:space="preserve"> </v>
      </c>
      <c r="AA246" s="5" t="str">
        <f t="shared" si="125"/>
        <v xml:space="preserve"> </v>
      </c>
      <c r="AB246" s="5">
        <f t="shared" si="126"/>
        <v>13</v>
      </c>
      <c r="AC246">
        <v>237</v>
      </c>
      <c r="AD246" s="5">
        <f t="shared" si="127"/>
        <v>13</v>
      </c>
      <c r="AE246" s="4">
        <f t="shared" si="133"/>
        <v>5</v>
      </c>
      <c r="AF246" s="4">
        <f t="shared" si="134"/>
        <v>5</v>
      </c>
      <c r="AG246" s="4">
        <f t="shared" si="142"/>
        <v>5</v>
      </c>
      <c r="AH246" s="4">
        <f t="shared" si="135"/>
        <v>5</v>
      </c>
      <c r="AI246" s="4">
        <f t="shared" si="136"/>
        <v>5</v>
      </c>
      <c r="AJ246" s="7">
        <f t="shared" si="137"/>
        <v>5</v>
      </c>
      <c r="AK246" s="10">
        <f t="shared" si="146"/>
        <v>300</v>
      </c>
      <c r="AL246" s="10">
        <f t="shared" si="129"/>
        <v>2496</v>
      </c>
      <c r="AM246" s="10">
        <f t="shared" si="138"/>
        <v>500</v>
      </c>
      <c r="AN246" s="6">
        <f t="shared" si="139"/>
        <v>500</v>
      </c>
      <c r="AO246" s="1">
        <f t="shared" si="140"/>
        <v>-50</v>
      </c>
    </row>
    <row r="247" spans="2:41" x14ac:dyDescent="0.2">
      <c r="B247" s="8">
        <f t="shared" si="141"/>
        <v>43397</v>
      </c>
      <c r="C247">
        <v>238</v>
      </c>
      <c r="D247" s="4">
        <v>5</v>
      </c>
      <c r="E247" s="5">
        <f t="shared" si="148"/>
        <v>5</v>
      </c>
      <c r="F247">
        <v>0</v>
      </c>
      <c r="G247" s="5">
        <f t="shared" si="149"/>
        <v>1190</v>
      </c>
      <c r="H247">
        <v>238</v>
      </c>
      <c r="I247" s="5">
        <f t="shared" si="111"/>
        <v>1045</v>
      </c>
      <c r="J247" s="5" t="str">
        <f t="shared" si="112"/>
        <v xml:space="preserve"> </v>
      </c>
      <c r="K247" s="5" t="str">
        <f t="shared" si="131"/>
        <v xml:space="preserve"> </v>
      </c>
      <c r="L247" s="5" t="str">
        <f t="shared" si="113"/>
        <v xml:space="preserve"> </v>
      </c>
      <c r="M247" t="str">
        <f t="shared" si="114"/>
        <v>F1</v>
      </c>
      <c r="N247" t="str">
        <f t="shared" si="115"/>
        <v xml:space="preserve"> </v>
      </c>
      <c r="O247" t="str">
        <f t="shared" si="116"/>
        <v xml:space="preserve"> </v>
      </c>
      <c r="P247" t="str">
        <f t="shared" si="117"/>
        <v xml:space="preserve"> </v>
      </c>
      <c r="Q247" t="str">
        <f t="shared" si="118"/>
        <v xml:space="preserve"> </v>
      </c>
      <c r="R247" t="str">
        <f t="shared" si="119"/>
        <v xml:space="preserve"> </v>
      </c>
      <c r="S247">
        <v>238</v>
      </c>
      <c r="T247">
        <f t="shared" si="145"/>
        <v>0.5</v>
      </c>
      <c r="U247" s="2">
        <f t="shared" si="144"/>
        <v>1769.5828308430639</v>
      </c>
      <c r="V247" s="2">
        <f t="shared" si="121"/>
        <v>5</v>
      </c>
      <c r="W247" s="2">
        <f t="shared" si="147"/>
        <v>0.5</v>
      </c>
      <c r="X247" s="5" t="str">
        <f t="shared" si="122"/>
        <v xml:space="preserve"> </v>
      </c>
      <c r="Y247" s="5" t="str">
        <f t="shared" si="123"/>
        <v xml:space="preserve"> </v>
      </c>
      <c r="Z247" s="5" t="str">
        <f t="shared" si="124"/>
        <v xml:space="preserve"> </v>
      </c>
      <c r="AA247" s="5" t="str">
        <f t="shared" si="125"/>
        <v xml:space="preserve"> </v>
      </c>
      <c r="AB247" s="5">
        <f t="shared" si="126"/>
        <v>13</v>
      </c>
      <c r="AC247">
        <v>238</v>
      </c>
      <c r="AD247" s="5">
        <f t="shared" si="127"/>
        <v>13</v>
      </c>
      <c r="AE247" s="4">
        <f t="shared" si="133"/>
        <v>5</v>
      </c>
      <c r="AF247" s="4">
        <f t="shared" si="134"/>
        <v>5</v>
      </c>
      <c r="AG247" s="4">
        <f t="shared" si="142"/>
        <v>5</v>
      </c>
      <c r="AH247" s="4">
        <f t="shared" si="135"/>
        <v>5</v>
      </c>
      <c r="AI247" s="4">
        <f t="shared" si="136"/>
        <v>5</v>
      </c>
      <c r="AJ247" s="7">
        <f t="shared" si="137"/>
        <v>5</v>
      </c>
      <c r="AK247" s="10">
        <f t="shared" si="146"/>
        <v>300</v>
      </c>
      <c r="AL247" s="10">
        <f t="shared" si="129"/>
        <v>2508</v>
      </c>
      <c r="AM247" s="10">
        <f t="shared" si="138"/>
        <v>500</v>
      </c>
      <c r="AN247" s="6">
        <f t="shared" si="139"/>
        <v>500</v>
      </c>
      <c r="AO247" s="1">
        <f t="shared" si="140"/>
        <v>-50</v>
      </c>
    </row>
    <row r="248" spans="2:41" x14ac:dyDescent="0.2">
      <c r="B248" s="8">
        <f t="shared" si="141"/>
        <v>43398</v>
      </c>
      <c r="C248">
        <v>239</v>
      </c>
      <c r="D248" s="4">
        <v>5</v>
      </c>
      <c r="E248" s="5">
        <f t="shared" si="148"/>
        <v>5</v>
      </c>
      <c r="F248">
        <v>0</v>
      </c>
      <c r="G248" s="5">
        <f t="shared" si="149"/>
        <v>1195</v>
      </c>
      <c r="H248">
        <v>239</v>
      </c>
      <c r="I248" s="5">
        <f t="shared" si="111"/>
        <v>1050</v>
      </c>
      <c r="J248" s="5" t="str">
        <f t="shared" si="112"/>
        <v xml:space="preserve"> </v>
      </c>
      <c r="K248" s="5" t="str">
        <f t="shared" si="131"/>
        <v xml:space="preserve"> </v>
      </c>
      <c r="L248" s="5" t="str">
        <f t="shared" si="113"/>
        <v xml:space="preserve"> </v>
      </c>
      <c r="M248" t="str">
        <f t="shared" si="114"/>
        <v>F1</v>
      </c>
      <c r="N248" t="str">
        <f t="shared" si="115"/>
        <v xml:space="preserve"> </v>
      </c>
      <c r="O248" t="str">
        <f t="shared" si="116"/>
        <v xml:space="preserve"> </v>
      </c>
      <c r="P248" t="str">
        <f t="shared" si="117"/>
        <v xml:space="preserve"> </v>
      </c>
      <c r="Q248" t="str">
        <f t="shared" si="118"/>
        <v xml:space="preserve"> </v>
      </c>
      <c r="R248" t="str">
        <f t="shared" si="119"/>
        <v xml:space="preserve"> </v>
      </c>
      <c r="S248">
        <v>239</v>
      </c>
      <c r="T248">
        <f t="shared" si="145"/>
        <v>0.5</v>
      </c>
      <c r="U248" s="2">
        <f t="shared" si="144"/>
        <v>1841.0673796746346</v>
      </c>
      <c r="V248" s="2">
        <f t="shared" si="121"/>
        <v>5</v>
      </c>
      <c r="W248" s="2">
        <f t="shared" si="147"/>
        <v>0.5</v>
      </c>
      <c r="X248" s="5" t="str">
        <f t="shared" si="122"/>
        <v xml:space="preserve"> </v>
      </c>
      <c r="Y248" s="5" t="str">
        <f t="shared" si="123"/>
        <v xml:space="preserve"> </v>
      </c>
      <c r="Z248" s="5" t="str">
        <f t="shared" si="124"/>
        <v xml:space="preserve"> </v>
      </c>
      <c r="AA248" s="5" t="str">
        <f t="shared" si="125"/>
        <v xml:space="preserve"> </v>
      </c>
      <c r="AB248" s="5">
        <f t="shared" si="126"/>
        <v>13</v>
      </c>
      <c r="AC248">
        <v>239</v>
      </c>
      <c r="AD248" s="5">
        <f t="shared" si="127"/>
        <v>13</v>
      </c>
      <c r="AE248" s="4">
        <f t="shared" si="133"/>
        <v>5</v>
      </c>
      <c r="AF248" s="4">
        <f t="shared" si="134"/>
        <v>5</v>
      </c>
      <c r="AG248" s="4">
        <f t="shared" si="142"/>
        <v>5</v>
      </c>
      <c r="AH248" s="4">
        <f t="shared" si="135"/>
        <v>5</v>
      </c>
      <c r="AI248" s="4">
        <f t="shared" si="136"/>
        <v>5</v>
      </c>
      <c r="AJ248" s="7">
        <f t="shared" si="137"/>
        <v>5</v>
      </c>
      <c r="AK248" s="10">
        <f t="shared" si="146"/>
        <v>300</v>
      </c>
      <c r="AL248" s="10">
        <f t="shared" si="129"/>
        <v>2520</v>
      </c>
      <c r="AM248" s="10">
        <f t="shared" si="138"/>
        <v>500</v>
      </c>
      <c r="AN248" s="6">
        <f t="shared" si="139"/>
        <v>500</v>
      </c>
      <c r="AO248" s="1">
        <f t="shared" si="140"/>
        <v>-50</v>
      </c>
    </row>
    <row r="249" spans="2:41" x14ac:dyDescent="0.2">
      <c r="B249" s="8">
        <f t="shared" si="141"/>
        <v>43399</v>
      </c>
      <c r="C249">
        <v>240</v>
      </c>
      <c r="D249" s="4">
        <v>5</v>
      </c>
      <c r="E249" s="5">
        <f t="shared" si="148"/>
        <v>5</v>
      </c>
      <c r="F249">
        <v>0</v>
      </c>
      <c r="G249" s="5">
        <f t="shared" si="149"/>
        <v>1200</v>
      </c>
      <c r="H249">
        <v>240</v>
      </c>
      <c r="I249" s="5">
        <f t="shared" si="111"/>
        <v>1055</v>
      </c>
      <c r="J249" s="5" t="str">
        <f t="shared" si="112"/>
        <v xml:space="preserve"> </v>
      </c>
      <c r="K249" s="5" t="str">
        <f t="shared" si="131"/>
        <v xml:space="preserve"> </v>
      </c>
      <c r="L249" s="5" t="str">
        <f t="shared" si="113"/>
        <v xml:space="preserve"> </v>
      </c>
      <c r="M249" t="str">
        <f t="shared" si="114"/>
        <v>F1</v>
      </c>
      <c r="N249" t="str">
        <f t="shared" si="115"/>
        <v xml:space="preserve"> </v>
      </c>
      <c r="O249" t="str">
        <f t="shared" si="116"/>
        <v xml:space="preserve"> </v>
      </c>
      <c r="P249" t="str">
        <f t="shared" si="117"/>
        <v xml:space="preserve"> </v>
      </c>
      <c r="Q249" t="str">
        <f t="shared" si="118"/>
        <v xml:space="preserve"> </v>
      </c>
      <c r="R249" t="str">
        <f t="shared" si="119"/>
        <v xml:space="preserve"> </v>
      </c>
      <c r="S249">
        <v>240</v>
      </c>
      <c r="T249">
        <f t="shared" si="145"/>
        <v>0.5</v>
      </c>
      <c r="U249" s="2">
        <f t="shared" si="144"/>
        <v>1915.4397193584487</v>
      </c>
      <c r="V249" s="2">
        <f t="shared" si="121"/>
        <v>5</v>
      </c>
      <c r="W249" s="2">
        <f t="shared" si="147"/>
        <v>0.5</v>
      </c>
      <c r="X249" s="5" t="str">
        <f t="shared" si="122"/>
        <v xml:space="preserve"> </v>
      </c>
      <c r="Y249" s="5" t="str">
        <f t="shared" si="123"/>
        <v xml:space="preserve"> </v>
      </c>
      <c r="Z249" s="5" t="str">
        <f t="shared" si="124"/>
        <v xml:space="preserve"> </v>
      </c>
      <c r="AA249" s="5" t="str">
        <f t="shared" si="125"/>
        <v xml:space="preserve"> </v>
      </c>
      <c r="AB249" s="5">
        <f t="shared" si="126"/>
        <v>13</v>
      </c>
      <c r="AC249">
        <v>240</v>
      </c>
      <c r="AD249" s="5">
        <f t="shared" si="127"/>
        <v>13</v>
      </c>
      <c r="AE249" s="4">
        <f t="shared" si="133"/>
        <v>5</v>
      </c>
      <c r="AF249" s="4">
        <f t="shared" si="134"/>
        <v>5</v>
      </c>
      <c r="AG249" s="4">
        <f t="shared" si="142"/>
        <v>5</v>
      </c>
      <c r="AH249" s="4">
        <f t="shared" si="135"/>
        <v>5</v>
      </c>
      <c r="AI249" s="4">
        <f t="shared" si="136"/>
        <v>5</v>
      </c>
      <c r="AJ249" s="7">
        <f t="shared" si="137"/>
        <v>5</v>
      </c>
      <c r="AK249" s="10">
        <f t="shared" si="146"/>
        <v>300</v>
      </c>
      <c r="AL249" s="10">
        <f t="shared" si="129"/>
        <v>2532</v>
      </c>
      <c r="AM249" s="10">
        <f t="shared" si="138"/>
        <v>500</v>
      </c>
      <c r="AN249" s="6">
        <f t="shared" si="139"/>
        <v>500</v>
      </c>
      <c r="AO249" s="1">
        <f t="shared" si="140"/>
        <v>-50</v>
      </c>
    </row>
    <row r="250" spans="2:41" x14ac:dyDescent="0.2">
      <c r="B250" s="8">
        <f t="shared" si="141"/>
        <v>43400</v>
      </c>
      <c r="C250">
        <v>241</v>
      </c>
      <c r="D250" s="4">
        <v>5</v>
      </c>
      <c r="E250" s="5">
        <f t="shared" si="148"/>
        <v>5</v>
      </c>
      <c r="F250">
        <v>0</v>
      </c>
      <c r="G250" s="5">
        <f t="shared" si="149"/>
        <v>1205</v>
      </c>
      <c r="H250">
        <v>241</v>
      </c>
      <c r="I250" s="5">
        <f t="shared" si="111"/>
        <v>1060</v>
      </c>
      <c r="J250" s="5" t="str">
        <f t="shared" si="112"/>
        <v xml:space="preserve"> </v>
      </c>
      <c r="K250" s="5" t="str">
        <f t="shared" si="131"/>
        <v xml:space="preserve"> </v>
      </c>
      <c r="L250" s="5" t="str">
        <f t="shared" si="113"/>
        <v xml:space="preserve"> </v>
      </c>
      <c r="M250" t="str">
        <f t="shared" si="114"/>
        <v>F1</v>
      </c>
      <c r="N250" t="str">
        <f t="shared" si="115"/>
        <v xml:space="preserve"> </v>
      </c>
      <c r="O250" t="str">
        <f t="shared" si="116"/>
        <v xml:space="preserve"> </v>
      </c>
      <c r="P250" t="str">
        <f t="shared" si="117"/>
        <v xml:space="preserve"> </v>
      </c>
      <c r="Q250" t="str">
        <f t="shared" si="118"/>
        <v xml:space="preserve"> </v>
      </c>
      <c r="R250" t="str">
        <f t="shared" si="119"/>
        <v xml:space="preserve"> </v>
      </c>
      <c r="S250">
        <v>241</v>
      </c>
      <c r="T250">
        <f t="shared" si="145"/>
        <v>0.5</v>
      </c>
      <c r="U250" s="2">
        <f t="shared" si="144"/>
        <v>1992.8165091746318</v>
      </c>
      <c r="V250" s="2">
        <f t="shared" si="121"/>
        <v>5</v>
      </c>
      <c r="W250" s="2">
        <f t="shared" si="147"/>
        <v>0.5</v>
      </c>
      <c r="X250" s="5" t="str">
        <f t="shared" si="122"/>
        <v xml:space="preserve"> </v>
      </c>
      <c r="Y250" s="5" t="str">
        <f t="shared" si="123"/>
        <v xml:space="preserve"> </v>
      </c>
      <c r="Z250" s="5" t="str">
        <f t="shared" si="124"/>
        <v xml:space="preserve"> </v>
      </c>
      <c r="AA250" s="5" t="str">
        <f t="shared" si="125"/>
        <v xml:space="preserve"> </v>
      </c>
      <c r="AB250" s="5">
        <f t="shared" si="126"/>
        <v>13</v>
      </c>
      <c r="AC250">
        <v>241</v>
      </c>
      <c r="AD250" s="5">
        <f t="shared" si="127"/>
        <v>13</v>
      </c>
      <c r="AE250" s="4">
        <f t="shared" si="133"/>
        <v>5</v>
      </c>
      <c r="AF250" s="4">
        <f t="shared" si="134"/>
        <v>5</v>
      </c>
      <c r="AG250" s="4">
        <f t="shared" si="142"/>
        <v>5</v>
      </c>
      <c r="AH250" s="4">
        <f t="shared" si="135"/>
        <v>5</v>
      </c>
      <c r="AI250" s="4">
        <f t="shared" si="136"/>
        <v>5</v>
      </c>
      <c r="AJ250" s="7">
        <f t="shared" si="137"/>
        <v>5</v>
      </c>
      <c r="AK250" s="10">
        <f t="shared" si="146"/>
        <v>300</v>
      </c>
      <c r="AL250" s="10">
        <f t="shared" si="129"/>
        <v>2544</v>
      </c>
      <c r="AM250" s="10">
        <f t="shared" si="138"/>
        <v>500</v>
      </c>
      <c r="AN250" s="6">
        <f t="shared" si="139"/>
        <v>500</v>
      </c>
      <c r="AO250" s="1">
        <f t="shared" si="140"/>
        <v>-50</v>
      </c>
    </row>
    <row r="251" spans="2:41" x14ac:dyDescent="0.2">
      <c r="B251" s="8">
        <f t="shared" si="141"/>
        <v>43401</v>
      </c>
      <c r="C251">
        <v>242</v>
      </c>
      <c r="D251" s="4">
        <v>5</v>
      </c>
      <c r="E251" s="5">
        <f t="shared" si="148"/>
        <v>5</v>
      </c>
      <c r="F251">
        <v>0</v>
      </c>
      <c r="G251" s="5">
        <f t="shared" si="149"/>
        <v>1210</v>
      </c>
      <c r="H251">
        <v>242</v>
      </c>
      <c r="I251" s="5">
        <f t="shared" si="111"/>
        <v>1065</v>
      </c>
      <c r="J251" s="5" t="str">
        <f t="shared" si="112"/>
        <v xml:space="preserve"> </v>
      </c>
      <c r="K251" s="5" t="str">
        <f t="shared" si="131"/>
        <v xml:space="preserve"> </v>
      </c>
      <c r="L251" s="5" t="str">
        <f t="shared" si="113"/>
        <v xml:space="preserve"> </v>
      </c>
      <c r="M251" t="str">
        <f t="shared" si="114"/>
        <v>F1</v>
      </c>
      <c r="N251" t="str">
        <f t="shared" si="115"/>
        <v xml:space="preserve"> </v>
      </c>
      <c r="O251" t="str">
        <f t="shared" si="116"/>
        <v xml:space="preserve"> </v>
      </c>
      <c r="P251" t="str">
        <f t="shared" si="117"/>
        <v xml:space="preserve"> </v>
      </c>
      <c r="Q251" t="str">
        <f t="shared" si="118"/>
        <v xml:space="preserve"> </v>
      </c>
      <c r="R251" t="str">
        <f t="shared" si="119"/>
        <v xml:space="preserve"> </v>
      </c>
      <c r="S251">
        <v>242</v>
      </c>
      <c r="T251">
        <f t="shared" si="145"/>
        <v>0.5</v>
      </c>
      <c r="U251" s="2">
        <f t="shared" si="144"/>
        <v>2073.3191211364247</v>
      </c>
      <c r="V251" s="2">
        <f t="shared" si="121"/>
        <v>5</v>
      </c>
      <c r="W251" s="2">
        <f t="shared" si="147"/>
        <v>0.5</v>
      </c>
      <c r="X251" s="5" t="str">
        <f t="shared" si="122"/>
        <v xml:space="preserve"> </v>
      </c>
      <c r="Y251" s="5" t="str">
        <f t="shared" si="123"/>
        <v xml:space="preserve"> </v>
      </c>
      <c r="Z251" s="5" t="str">
        <f t="shared" si="124"/>
        <v xml:space="preserve"> </v>
      </c>
      <c r="AA251" s="5" t="str">
        <f t="shared" si="125"/>
        <v xml:space="preserve"> </v>
      </c>
      <c r="AB251" s="5">
        <f t="shared" si="126"/>
        <v>13</v>
      </c>
      <c r="AC251">
        <v>242</v>
      </c>
      <c r="AD251" s="5">
        <f t="shared" si="127"/>
        <v>13</v>
      </c>
      <c r="AE251" s="4">
        <f t="shared" si="133"/>
        <v>5</v>
      </c>
      <c r="AF251" s="4">
        <f t="shared" si="134"/>
        <v>5</v>
      </c>
      <c r="AG251" s="4">
        <f t="shared" si="142"/>
        <v>5</v>
      </c>
      <c r="AH251" s="4">
        <f t="shared" si="135"/>
        <v>5</v>
      </c>
      <c r="AI251" s="4">
        <f t="shared" si="136"/>
        <v>5</v>
      </c>
      <c r="AJ251" s="7">
        <f t="shared" si="137"/>
        <v>5</v>
      </c>
      <c r="AK251" s="10">
        <f t="shared" si="146"/>
        <v>300</v>
      </c>
      <c r="AL251" s="10">
        <f t="shared" si="129"/>
        <v>2556</v>
      </c>
      <c r="AM251" s="10">
        <f t="shared" si="138"/>
        <v>500</v>
      </c>
      <c r="AN251" s="6">
        <f t="shared" si="139"/>
        <v>500</v>
      </c>
      <c r="AO251" s="1">
        <f t="shared" si="140"/>
        <v>-50</v>
      </c>
    </row>
    <row r="252" spans="2:41" x14ac:dyDescent="0.2">
      <c r="B252" s="8">
        <f t="shared" si="141"/>
        <v>43402</v>
      </c>
      <c r="C252">
        <v>243</v>
      </c>
      <c r="D252" s="4">
        <v>5</v>
      </c>
      <c r="E252" s="5">
        <f t="shared" si="148"/>
        <v>5</v>
      </c>
      <c r="F252">
        <v>0</v>
      </c>
      <c r="G252" s="5">
        <f t="shared" si="149"/>
        <v>1215</v>
      </c>
      <c r="H252">
        <v>243</v>
      </c>
      <c r="I252" s="5">
        <f t="shared" si="111"/>
        <v>1070</v>
      </c>
      <c r="J252" s="5" t="str">
        <f t="shared" si="112"/>
        <v xml:space="preserve"> </v>
      </c>
      <c r="K252" s="5" t="str">
        <f t="shared" si="131"/>
        <v xml:space="preserve"> </v>
      </c>
      <c r="L252" s="5" t="str">
        <f t="shared" si="113"/>
        <v xml:space="preserve"> </v>
      </c>
      <c r="M252" t="str">
        <f t="shared" si="114"/>
        <v>F1</v>
      </c>
      <c r="N252" t="str">
        <f t="shared" si="115"/>
        <v xml:space="preserve"> </v>
      </c>
      <c r="O252" t="str">
        <f t="shared" si="116"/>
        <v xml:space="preserve"> </v>
      </c>
      <c r="P252" t="str">
        <f t="shared" si="117"/>
        <v xml:space="preserve"> </v>
      </c>
      <c r="Q252" t="str">
        <f t="shared" si="118"/>
        <v xml:space="preserve"> </v>
      </c>
      <c r="R252" t="str">
        <f t="shared" si="119"/>
        <v xml:space="preserve"> </v>
      </c>
      <c r="S252">
        <v>243</v>
      </c>
      <c r="T252">
        <f t="shared" si="145"/>
        <v>0.5</v>
      </c>
      <c r="U252" s="2">
        <f t="shared" si="144"/>
        <v>2157.0738303724515</v>
      </c>
      <c r="V252" s="2">
        <f t="shared" si="121"/>
        <v>5</v>
      </c>
      <c r="W252" s="2">
        <f t="shared" si="147"/>
        <v>0.5</v>
      </c>
      <c r="X252" s="5" t="str">
        <f t="shared" si="122"/>
        <v xml:space="preserve"> </v>
      </c>
      <c r="Y252" s="5" t="str">
        <f t="shared" si="123"/>
        <v xml:space="preserve"> </v>
      </c>
      <c r="Z252" s="5" t="str">
        <f t="shared" si="124"/>
        <v xml:space="preserve"> </v>
      </c>
      <c r="AA252" s="5" t="str">
        <f t="shared" si="125"/>
        <v xml:space="preserve"> </v>
      </c>
      <c r="AB252" s="5">
        <f t="shared" si="126"/>
        <v>13</v>
      </c>
      <c r="AC252">
        <v>243</v>
      </c>
      <c r="AD252" s="5">
        <f t="shared" si="127"/>
        <v>13</v>
      </c>
      <c r="AE252" s="4">
        <f t="shared" si="133"/>
        <v>5</v>
      </c>
      <c r="AF252" s="4">
        <f t="shared" si="134"/>
        <v>5</v>
      </c>
      <c r="AG252" s="4">
        <f t="shared" si="142"/>
        <v>5</v>
      </c>
      <c r="AH252" s="4">
        <f t="shared" si="135"/>
        <v>5</v>
      </c>
      <c r="AI252" s="4">
        <f t="shared" si="136"/>
        <v>5</v>
      </c>
      <c r="AJ252" s="7">
        <f t="shared" si="137"/>
        <v>5</v>
      </c>
      <c r="AK252" s="10">
        <f t="shared" si="146"/>
        <v>300</v>
      </c>
      <c r="AL252" s="10">
        <f t="shared" si="129"/>
        <v>2568</v>
      </c>
      <c r="AM252" s="10">
        <f t="shared" si="138"/>
        <v>500</v>
      </c>
      <c r="AN252" s="6">
        <f t="shared" si="139"/>
        <v>500</v>
      </c>
      <c r="AO252" s="1">
        <f t="shared" si="140"/>
        <v>-50</v>
      </c>
    </row>
    <row r="253" spans="2:41" x14ac:dyDescent="0.2">
      <c r="B253" s="8">
        <f t="shared" si="141"/>
        <v>43403</v>
      </c>
      <c r="C253">
        <v>244</v>
      </c>
      <c r="D253" s="4">
        <v>5</v>
      </c>
      <c r="E253" s="5">
        <f t="shared" si="148"/>
        <v>5</v>
      </c>
      <c r="F253">
        <v>0</v>
      </c>
      <c r="G253" s="5">
        <f t="shared" si="149"/>
        <v>1220</v>
      </c>
      <c r="H253">
        <v>244</v>
      </c>
      <c r="I253" s="5">
        <f t="shared" si="111"/>
        <v>1075</v>
      </c>
      <c r="J253" s="5" t="str">
        <f t="shared" si="112"/>
        <v xml:space="preserve"> </v>
      </c>
      <c r="K253" s="5" t="str">
        <f t="shared" si="131"/>
        <v xml:space="preserve"> </v>
      </c>
      <c r="L253" s="5" t="str">
        <f t="shared" si="113"/>
        <v xml:space="preserve"> </v>
      </c>
      <c r="M253" t="str">
        <f t="shared" si="114"/>
        <v>F1</v>
      </c>
      <c r="N253" t="str">
        <f t="shared" si="115"/>
        <v xml:space="preserve"> </v>
      </c>
      <c r="O253" t="str">
        <f t="shared" si="116"/>
        <v xml:space="preserve"> </v>
      </c>
      <c r="P253" t="str">
        <f t="shared" si="117"/>
        <v xml:space="preserve"> </v>
      </c>
      <c r="Q253" t="str">
        <f t="shared" si="118"/>
        <v xml:space="preserve"> </v>
      </c>
      <c r="R253" t="str">
        <f t="shared" si="119"/>
        <v xml:space="preserve"> </v>
      </c>
      <c r="S253">
        <v>244</v>
      </c>
      <c r="T253">
        <f t="shared" si="145"/>
        <v>0.5</v>
      </c>
      <c r="U253" s="2">
        <f t="shared" si="144"/>
        <v>2244.2120131998772</v>
      </c>
      <c r="V253" s="2">
        <f t="shared" si="121"/>
        <v>5</v>
      </c>
      <c r="W253" s="2">
        <f t="shared" si="147"/>
        <v>0.5</v>
      </c>
      <c r="X253" s="5" t="str">
        <f t="shared" si="122"/>
        <v xml:space="preserve"> </v>
      </c>
      <c r="Y253" s="5" t="str">
        <f t="shared" si="123"/>
        <v xml:space="preserve"> </v>
      </c>
      <c r="Z253" s="5" t="str">
        <f t="shared" si="124"/>
        <v xml:space="preserve"> </v>
      </c>
      <c r="AA253" s="5" t="str">
        <f t="shared" si="125"/>
        <v xml:space="preserve"> </v>
      </c>
      <c r="AB253" s="5">
        <f t="shared" si="126"/>
        <v>13</v>
      </c>
      <c r="AC253">
        <v>244</v>
      </c>
      <c r="AD253" s="5">
        <f t="shared" si="127"/>
        <v>13</v>
      </c>
      <c r="AE253" s="4">
        <f t="shared" si="133"/>
        <v>5</v>
      </c>
      <c r="AF253" s="4">
        <f t="shared" si="134"/>
        <v>5</v>
      </c>
      <c r="AG253" s="4">
        <f t="shared" si="142"/>
        <v>5</v>
      </c>
      <c r="AH253" s="4">
        <f t="shared" si="135"/>
        <v>5</v>
      </c>
      <c r="AI253" s="4">
        <f t="shared" si="136"/>
        <v>5</v>
      </c>
      <c r="AJ253" s="7">
        <f t="shared" si="137"/>
        <v>5</v>
      </c>
      <c r="AK253" s="10">
        <f t="shared" si="146"/>
        <v>300</v>
      </c>
      <c r="AL253" s="10">
        <f t="shared" si="129"/>
        <v>2580</v>
      </c>
      <c r="AM253" s="10">
        <f t="shared" si="138"/>
        <v>500</v>
      </c>
      <c r="AN253" s="6">
        <f t="shared" si="139"/>
        <v>500</v>
      </c>
      <c r="AO253" s="1">
        <f t="shared" si="140"/>
        <v>-50</v>
      </c>
    </row>
    <row r="254" spans="2:41" x14ac:dyDescent="0.2">
      <c r="B254" s="8">
        <f t="shared" si="141"/>
        <v>43404</v>
      </c>
      <c r="C254">
        <v>245</v>
      </c>
      <c r="D254" s="4">
        <v>5</v>
      </c>
      <c r="E254" s="5">
        <f t="shared" si="148"/>
        <v>5</v>
      </c>
      <c r="F254">
        <v>0</v>
      </c>
      <c r="G254" s="5">
        <f t="shared" si="149"/>
        <v>1225</v>
      </c>
      <c r="H254">
        <v>245</v>
      </c>
      <c r="I254" s="5">
        <f t="shared" si="111"/>
        <v>1080</v>
      </c>
      <c r="J254" s="5" t="str">
        <f t="shared" si="112"/>
        <v xml:space="preserve"> </v>
      </c>
      <c r="K254" s="5" t="str">
        <f t="shared" si="131"/>
        <v xml:space="preserve"> </v>
      </c>
      <c r="L254" s="5" t="str">
        <f t="shared" si="113"/>
        <v xml:space="preserve"> </v>
      </c>
      <c r="M254" t="str">
        <f t="shared" si="114"/>
        <v>F1</v>
      </c>
      <c r="N254" t="str">
        <f t="shared" si="115"/>
        <v xml:space="preserve"> </v>
      </c>
      <c r="O254" t="str">
        <f t="shared" si="116"/>
        <v xml:space="preserve"> </v>
      </c>
      <c r="P254" t="str">
        <f t="shared" si="117"/>
        <v xml:space="preserve"> </v>
      </c>
      <c r="Q254" t="str">
        <f t="shared" si="118"/>
        <v xml:space="preserve"> </v>
      </c>
      <c r="R254" t="str">
        <f t="shared" si="119"/>
        <v xml:space="preserve"> </v>
      </c>
      <c r="S254">
        <v>245</v>
      </c>
      <c r="T254">
        <f t="shared" si="145"/>
        <v>0.5</v>
      </c>
      <c r="U254" s="2">
        <f t="shared" si="144"/>
        <v>2334.8703531992082</v>
      </c>
      <c r="V254" s="2">
        <f t="shared" si="121"/>
        <v>5</v>
      </c>
      <c r="W254" s="2">
        <f t="shared" si="147"/>
        <v>0.5</v>
      </c>
      <c r="X254" s="5" t="str">
        <f t="shared" si="122"/>
        <v xml:space="preserve"> </v>
      </c>
      <c r="Y254" s="5" t="str">
        <f t="shared" si="123"/>
        <v xml:space="preserve"> </v>
      </c>
      <c r="Z254" s="5" t="str">
        <f t="shared" si="124"/>
        <v xml:space="preserve"> </v>
      </c>
      <c r="AA254" s="5" t="str">
        <f t="shared" si="125"/>
        <v xml:space="preserve"> </v>
      </c>
      <c r="AB254" s="5">
        <f t="shared" si="126"/>
        <v>13</v>
      </c>
      <c r="AC254">
        <v>245</v>
      </c>
      <c r="AD254" s="5">
        <f t="shared" si="127"/>
        <v>13</v>
      </c>
      <c r="AE254" s="4">
        <f t="shared" si="133"/>
        <v>5</v>
      </c>
      <c r="AF254" s="4">
        <f t="shared" si="134"/>
        <v>5</v>
      </c>
      <c r="AG254" s="4">
        <f t="shared" si="142"/>
        <v>5</v>
      </c>
      <c r="AH254" s="4">
        <f t="shared" si="135"/>
        <v>5</v>
      </c>
      <c r="AI254" s="4">
        <f t="shared" si="136"/>
        <v>5</v>
      </c>
      <c r="AJ254" s="7">
        <f t="shared" si="137"/>
        <v>5</v>
      </c>
      <c r="AK254" s="10">
        <f t="shared" si="146"/>
        <v>300</v>
      </c>
      <c r="AL254" s="10">
        <f t="shared" si="129"/>
        <v>2592</v>
      </c>
      <c r="AM254" s="10">
        <f t="shared" si="138"/>
        <v>500</v>
      </c>
      <c r="AN254" s="6">
        <f t="shared" si="139"/>
        <v>500</v>
      </c>
      <c r="AO254" s="1">
        <f t="shared" si="140"/>
        <v>-50</v>
      </c>
    </row>
    <row r="255" spans="2:41" x14ac:dyDescent="0.2">
      <c r="B255" s="8">
        <f t="shared" si="141"/>
        <v>43405</v>
      </c>
      <c r="C255">
        <v>246</v>
      </c>
      <c r="D255" s="4">
        <v>5</v>
      </c>
      <c r="E255" s="5">
        <f t="shared" si="148"/>
        <v>5</v>
      </c>
      <c r="F255">
        <v>0</v>
      </c>
      <c r="G255" s="5">
        <f t="shared" si="149"/>
        <v>1230</v>
      </c>
      <c r="H255">
        <v>246</v>
      </c>
      <c r="I255" s="5">
        <f t="shared" si="111"/>
        <v>1085</v>
      </c>
      <c r="J255" s="5" t="str">
        <f t="shared" si="112"/>
        <v xml:space="preserve"> </v>
      </c>
      <c r="K255" s="5" t="str">
        <f t="shared" si="131"/>
        <v xml:space="preserve"> </v>
      </c>
      <c r="L255" s="5" t="str">
        <f t="shared" si="113"/>
        <v xml:space="preserve"> </v>
      </c>
      <c r="M255" t="str">
        <f t="shared" si="114"/>
        <v>F1</v>
      </c>
      <c r="N255" t="str">
        <f t="shared" si="115"/>
        <v xml:space="preserve"> </v>
      </c>
      <c r="O255" t="str">
        <f t="shared" si="116"/>
        <v xml:space="preserve"> </v>
      </c>
      <c r="P255" t="str">
        <f t="shared" si="117"/>
        <v>tv</v>
      </c>
      <c r="Q255">
        <f t="shared" si="118"/>
        <v>246</v>
      </c>
      <c r="R255" t="str">
        <f t="shared" si="119"/>
        <v xml:space="preserve"> </v>
      </c>
      <c r="S255">
        <v>246</v>
      </c>
      <c r="T255">
        <f t="shared" si="145"/>
        <v>0.5</v>
      </c>
      <c r="U255" s="2">
        <f t="shared" si="144"/>
        <v>2429.1910556140301</v>
      </c>
      <c r="V255" s="2">
        <f t="shared" si="121"/>
        <v>5</v>
      </c>
      <c r="W255" s="2">
        <f t="shared" si="147"/>
        <v>0.5</v>
      </c>
      <c r="X255" s="5" t="str">
        <f t="shared" si="122"/>
        <v xml:space="preserve"> </v>
      </c>
      <c r="Y255" s="5" t="str">
        <f t="shared" si="123"/>
        <v xml:space="preserve"> </v>
      </c>
      <c r="Z255" s="5" t="str">
        <f t="shared" si="124"/>
        <v xml:space="preserve"> </v>
      </c>
      <c r="AA255" s="5" t="str">
        <f t="shared" si="125"/>
        <v xml:space="preserve"> </v>
      </c>
      <c r="AB255" s="5">
        <f t="shared" si="126"/>
        <v>13</v>
      </c>
      <c r="AC255">
        <v>246</v>
      </c>
      <c r="AD255" s="5">
        <f t="shared" si="127"/>
        <v>13</v>
      </c>
      <c r="AE255" s="4">
        <f t="shared" si="133"/>
        <v>5</v>
      </c>
      <c r="AF255" s="4">
        <f t="shared" si="134"/>
        <v>5</v>
      </c>
      <c r="AG255" s="4">
        <f t="shared" si="142"/>
        <v>5</v>
      </c>
      <c r="AH255" s="4">
        <f t="shared" si="135"/>
        <v>5</v>
      </c>
      <c r="AI255" s="4">
        <f t="shared" si="136"/>
        <v>5</v>
      </c>
      <c r="AJ255" s="7">
        <f t="shared" si="137"/>
        <v>0.5</v>
      </c>
      <c r="AK255" s="10">
        <f t="shared" si="146"/>
        <v>300</v>
      </c>
      <c r="AL255" s="10">
        <f t="shared" si="129"/>
        <v>2604</v>
      </c>
      <c r="AM255" s="10">
        <f t="shared" si="138"/>
        <v>500</v>
      </c>
      <c r="AN255" s="6">
        <f t="shared" si="139"/>
        <v>300</v>
      </c>
      <c r="AO255" s="1">
        <f t="shared" si="140"/>
        <v>-30</v>
      </c>
    </row>
    <row r="256" spans="2:41" x14ac:dyDescent="0.2">
      <c r="B256" s="8">
        <f t="shared" si="141"/>
        <v>43406</v>
      </c>
      <c r="C256">
        <v>247</v>
      </c>
      <c r="D256" s="4">
        <v>5</v>
      </c>
      <c r="E256" s="5">
        <f t="shared" ref="E256:E315" si="150">IF(D256&gt;0,D256,0)</f>
        <v>5</v>
      </c>
      <c r="F256">
        <v>0</v>
      </c>
      <c r="G256" s="5">
        <f t="shared" ref="G256:G315" si="151">(E256-F256)+G255</f>
        <v>1235</v>
      </c>
      <c r="H256">
        <v>247</v>
      </c>
      <c r="I256" s="5">
        <f t="shared" ref="I256:I315" si="152">IF(C256&gt;$AT$21,E256+I255,0)</f>
        <v>1090</v>
      </c>
      <c r="J256" s="5" t="str">
        <f t="shared" ref="J256:J315" si="153">IF(C256=$AZ$27,"C1",IF(C256=$AZ$28,"C2",IF(C256=$AZ$29,"C3",IF(C256=$AZ$30,"C4",IF(C256=$AZ$31,"C5"," ")))))</f>
        <v xml:space="preserve"> </v>
      </c>
      <c r="K256" s="5" t="str">
        <f t="shared" ref="K256:K315" si="154">IF(J256="C1",1,IF(J256="C2",2,IF(J256="C3",3,IF(J256="C4",4,IF(J256="C5",5," ")))))</f>
        <v xml:space="preserve"> </v>
      </c>
      <c r="L256" s="5" t="str">
        <f t="shared" ref="L256:L315" si="155">IF(J256="C1",C256,IF(J256="C2",C256,IF(J256="C3",C256,IF(J256="C4",C256,IF(J256="C5",C256," ")))))</f>
        <v xml:space="preserve"> </v>
      </c>
      <c r="M256" t="str">
        <f t="shared" ref="M256:M315" si="156">IF($AT$21&lt;=C256,"F1"," ")</f>
        <v>F1</v>
      </c>
      <c r="N256" t="str">
        <f t="shared" ref="N256:N262" si="157">IF(AND(G256&gt;=$AR$21,G255&lt;$AR$21),"tSL0"," ")</f>
        <v xml:space="preserve"> </v>
      </c>
      <c r="O256" t="str">
        <f t="shared" ref="O256:O262" si="158">IF(AND(G256&gt;=$AR$21,G255&lt;$AR$21),C256," ")</f>
        <v xml:space="preserve"> </v>
      </c>
      <c r="P256" t="str">
        <f t="shared" ref="P256:P262" si="159">IF(AND(I256&gt;=($AR$22),I255&lt;($AR$22)),"tSLe",IF(AND(I256&gt;=($AR$23),I255&lt;($AR$23)),"tSLx",IF(AND(I256&gt;=($AR$24),I255&lt;($AR$24)),"tSLr",IF(AND(I256&gt;=($AR$25),I255&lt;($AR$25)),"tSLm",IF(AND($AR$27=B256),"Sådato",IF(AND($AR$29=B256),"tv",IF(AND($AR$28=B256),"th"," ")))))))</f>
        <v xml:space="preserve"> </v>
      </c>
      <c r="Q256" t="str">
        <f t="shared" ref="Q256:Q262" si="160">IF(AND(P256="Sådato"),C256,IF(AND(P256="tSLe"),C256,IF(AND(P256="tSLx"),C256,IF(AND(P256="tSLr"),C256,IF(AND(P256="tSLm"),C256,IF(AND(P256="tv"),C256,IF(AND(P256="th"),C256," ")))))))</f>
        <v xml:space="preserve"> </v>
      </c>
      <c r="R256" t="str">
        <f t="shared" ref="R256:R262" si="161">IF(AND(I256&gt;=$BC$27,I255&lt;$BC$27),"tLag1",IF(AND(I256&gt;=$BC$28,I255&lt;$BC$28),"tLag2",IF(AND(I256&gt;=$BC$29,I255&lt;$BC$29),"tLag3",IF(AND(I256&gt;=$BC$30,I255&lt;$BC$30),"tLag4",IF(AND(I256&gt;=$BC$31,I255&lt;$BC$31),"tLag5", " ")))))</f>
        <v xml:space="preserve"> </v>
      </c>
      <c r="S256">
        <v>247</v>
      </c>
      <c r="T256">
        <f t="shared" si="145"/>
        <v>0.5</v>
      </c>
      <c r="U256" s="2">
        <f t="shared" si="144"/>
        <v>2527.3220704119249</v>
      </c>
      <c r="V256" s="2">
        <f t="shared" ref="V256:V262" si="162">MIN(U256,$AR$34)</f>
        <v>5</v>
      </c>
      <c r="W256" s="2">
        <f t="shared" si="147"/>
        <v>0.5</v>
      </c>
      <c r="X256" s="5" t="str">
        <f t="shared" ref="X256:X262" si="163">IF(AND(C256&gt;=$AZ$27,C256&lt;$AZ$28),(IF(AND($BA$27&lt;420),13,IF(AND($BA$27&gt;=420,$AZ$27&lt;$AZ$33),54,IF(AND($BA$27&gt;=420,$AZ$27&gt;=$AZ$33),40," "))))," ")</f>
        <v xml:space="preserve"> </v>
      </c>
      <c r="Y256" s="5" t="str">
        <f t="shared" ref="Y256:Y262" si="164">IF(AND(C256&gt;=$AZ$28,C256&lt;$AZ$29),(IF(AND($BA$28-$BA$27&gt;=420),40,IF(AND($BA$28-$BA$27&lt;420),13)))," ")</f>
        <v xml:space="preserve"> </v>
      </c>
      <c r="Z256" s="5" t="str">
        <f t="shared" ref="Z256:Z262" si="165">IF(AND(C256&gt;=$AZ$29,C256&lt;$AZ$30),(IF(AND($BA$29-$BA$28&gt;=420),40,IF(AND($BA$29-$BA$28&lt;420),13)))," ")</f>
        <v xml:space="preserve"> </v>
      </c>
      <c r="AA256" s="5" t="str">
        <f t="shared" ref="AA256:AA262" si="166">IF(AND(C256&gt;=$AZ$30,C256&lt;$AZ$31),(IF(AND($BA$30-$BA$29&gt;=420),40,IF(AND($BA$30-$BA$29&lt;420),13)))," ")</f>
        <v xml:space="preserve"> </v>
      </c>
      <c r="AB256" s="5">
        <f t="shared" ref="AB256:AB262" si="167">IF(AND(C256&gt;=$AZ$31),(IF(AND($BA$31-$BA$30&gt;=420),40,IF(AND($BA$31-$BA$30&lt;420),13)))," ")</f>
        <v>13</v>
      </c>
      <c r="AC256">
        <v>247</v>
      </c>
      <c r="AD256" s="5">
        <f t="shared" ref="AD256:AD262" si="168">SUM(X256:AB256)</f>
        <v>13</v>
      </c>
      <c r="AE256" s="4">
        <f t="shared" si="133"/>
        <v>5</v>
      </c>
      <c r="AF256" s="4">
        <f t="shared" si="134"/>
        <v>5</v>
      </c>
      <c r="AG256" s="4">
        <f t="shared" si="142"/>
        <v>5</v>
      </c>
      <c r="AH256" s="4">
        <f t="shared" si="135"/>
        <v>5</v>
      </c>
      <c r="AI256" s="4">
        <f t="shared" si="136"/>
        <v>5</v>
      </c>
      <c r="AJ256" s="7">
        <f t="shared" si="137"/>
        <v>0.5</v>
      </c>
      <c r="AK256" s="10">
        <f t="shared" si="146"/>
        <v>300</v>
      </c>
      <c r="AL256" s="10">
        <f t="shared" ref="AL256:AL262" si="169">MAX($AR$43,($AR$46*(C256-$AT$21)))</f>
        <v>2616</v>
      </c>
      <c r="AM256" s="10">
        <f t="shared" ref="AM256:AM262" si="170">MIN($AR$48,AL256)</f>
        <v>500</v>
      </c>
      <c r="AN256" s="6">
        <f t="shared" si="139"/>
        <v>300</v>
      </c>
      <c r="AO256" s="1">
        <f t="shared" si="140"/>
        <v>-30</v>
      </c>
    </row>
    <row r="257" spans="2:41" x14ac:dyDescent="0.2">
      <c r="B257" s="8">
        <f t="shared" si="141"/>
        <v>43407</v>
      </c>
      <c r="C257">
        <v>248</v>
      </c>
      <c r="D257" s="4">
        <v>5</v>
      </c>
      <c r="E257" s="5">
        <f t="shared" si="150"/>
        <v>5</v>
      </c>
      <c r="F257">
        <v>0</v>
      </c>
      <c r="G257" s="5">
        <f t="shared" si="151"/>
        <v>1240</v>
      </c>
      <c r="H257">
        <v>248</v>
      </c>
      <c r="I257" s="5">
        <f t="shared" si="152"/>
        <v>1095</v>
      </c>
      <c r="J257" s="5" t="str">
        <f t="shared" si="153"/>
        <v xml:space="preserve"> </v>
      </c>
      <c r="K257" s="5" t="str">
        <f t="shared" si="154"/>
        <v xml:space="preserve"> </v>
      </c>
      <c r="L257" s="5" t="str">
        <f t="shared" si="155"/>
        <v xml:space="preserve"> </v>
      </c>
      <c r="M257" t="str">
        <f t="shared" si="156"/>
        <v>F1</v>
      </c>
      <c r="N257" t="str">
        <f t="shared" si="157"/>
        <v xml:space="preserve"> </v>
      </c>
      <c r="O257" t="str">
        <f t="shared" si="158"/>
        <v xml:space="preserve"> </v>
      </c>
      <c r="P257" t="str">
        <f t="shared" si="159"/>
        <v xml:space="preserve"> </v>
      </c>
      <c r="Q257" t="str">
        <f t="shared" si="160"/>
        <v xml:space="preserve"> </v>
      </c>
      <c r="R257" t="str">
        <f t="shared" si="161"/>
        <v xml:space="preserve"> </v>
      </c>
      <c r="S257">
        <v>248</v>
      </c>
      <c r="T257">
        <f t="shared" si="145"/>
        <v>0.5</v>
      </c>
      <c r="U257" s="2">
        <f t="shared" si="144"/>
        <v>2629.4173243564192</v>
      </c>
      <c r="V257" s="2">
        <f t="shared" si="162"/>
        <v>5</v>
      </c>
      <c r="W257" s="2">
        <f t="shared" si="147"/>
        <v>0.5</v>
      </c>
      <c r="X257" s="5" t="str">
        <f t="shared" si="163"/>
        <v xml:space="preserve"> </v>
      </c>
      <c r="Y257" s="5" t="str">
        <f t="shared" si="164"/>
        <v xml:space="preserve"> </v>
      </c>
      <c r="Z257" s="5" t="str">
        <f t="shared" si="165"/>
        <v xml:space="preserve"> </v>
      </c>
      <c r="AA257" s="5" t="str">
        <f t="shared" si="166"/>
        <v xml:space="preserve"> </v>
      </c>
      <c r="AB257" s="5">
        <f t="shared" si="167"/>
        <v>13</v>
      </c>
      <c r="AC257">
        <v>248</v>
      </c>
      <c r="AD257" s="5">
        <f t="shared" si="168"/>
        <v>13</v>
      </c>
      <c r="AE257" s="4">
        <f t="shared" si="133"/>
        <v>5</v>
      </c>
      <c r="AF257" s="4">
        <f t="shared" si="134"/>
        <v>5</v>
      </c>
      <c r="AG257" s="4">
        <f t="shared" si="142"/>
        <v>5</v>
      </c>
      <c r="AH257" s="4">
        <f t="shared" si="135"/>
        <v>5</v>
      </c>
      <c r="AI257" s="4">
        <f t="shared" si="136"/>
        <v>5</v>
      </c>
      <c r="AJ257" s="7">
        <f t="shared" si="137"/>
        <v>0.5</v>
      </c>
      <c r="AK257" s="10">
        <f t="shared" si="146"/>
        <v>300</v>
      </c>
      <c r="AL257" s="10">
        <f t="shared" si="169"/>
        <v>2628</v>
      </c>
      <c r="AM257" s="10">
        <f t="shared" si="170"/>
        <v>500</v>
      </c>
      <c r="AN257" s="6">
        <f t="shared" si="139"/>
        <v>300</v>
      </c>
      <c r="AO257" s="1">
        <f t="shared" si="140"/>
        <v>-30</v>
      </c>
    </row>
    <row r="258" spans="2:41" x14ac:dyDescent="0.2">
      <c r="B258" s="8">
        <f t="shared" si="141"/>
        <v>43408</v>
      </c>
      <c r="C258">
        <v>249</v>
      </c>
      <c r="D258" s="4">
        <v>5</v>
      </c>
      <c r="E258" s="5">
        <f t="shared" si="150"/>
        <v>5</v>
      </c>
      <c r="F258">
        <v>0</v>
      </c>
      <c r="G258" s="5">
        <f t="shared" si="151"/>
        <v>1245</v>
      </c>
      <c r="H258">
        <v>249</v>
      </c>
      <c r="I258" s="5">
        <f t="shared" si="152"/>
        <v>1100</v>
      </c>
      <c r="J258" s="5" t="str">
        <f t="shared" si="153"/>
        <v xml:space="preserve"> </v>
      </c>
      <c r="K258" s="5" t="str">
        <f t="shared" si="154"/>
        <v xml:space="preserve"> </v>
      </c>
      <c r="L258" s="5" t="str">
        <f t="shared" si="155"/>
        <v xml:space="preserve"> </v>
      </c>
      <c r="M258" t="str">
        <f t="shared" si="156"/>
        <v>F1</v>
      </c>
      <c r="N258" t="str">
        <f t="shared" si="157"/>
        <v xml:space="preserve"> </v>
      </c>
      <c r="O258" t="str">
        <f t="shared" si="158"/>
        <v xml:space="preserve"> </v>
      </c>
      <c r="P258" t="str">
        <f t="shared" si="159"/>
        <v xml:space="preserve"> </v>
      </c>
      <c r="Q258" t="str">
        <f t="shared" si="160"/>
        <v xml:space="preserve"> </v>
      </c>
      <c r="R258" t="str">
        <f t="shared" si="161"/>
        <v xml:space="preserve"> </v>
      </c>
      <c r="S258">
        <v>249</v>
      </c>
      <c r="T258">
        <f t="shared" si="145"/>
        <v>0.5</v>
      </c>
      <c r="U258" s="2">
        <f t="shared" si="144"/>
        <v>2735.6369624540821</v>
      </c>
      <c r="V258" s="2">
        <f t="shared" si="162"/>
        <v>5</v>
      </c>
      <c r="W258" s="2">
        <f t="shared" si="147"/>
        <v>0.5</v>
      </c>
      <c r="X258" s="5" t="str">
        <f t="shared" si="163"/>
        <v xml:space="preserve"> </v>
      </c>
      <c r="Y258" s="5" t="str">
        <f t="shared" si="164"/>
        <v xml:space="preserve"> </v>
      </c>
      <c r="Z258" s="5" t="str">
        <f t="shared" si="165"/>
        <v xml:space="preserve"> </v>
      </c>
      <c r="AA258" s="5" t="str">
        <f t="shared" si="166"/>
        <v xml:space="preserve"> </v>
      </c>
      <c r="AB258" s="5">
        <f t="shared" si="167"/>
        <v>13</v>
      </c>
      <c r="AC258">
        <v>249</v>
      </c>
      <c r="AD258" s="5">
        <f t="shared" si="168"/>
        <v>13</v>
      </c>
      <c r="AE258" s="4">
        <f t="shared" si="133"/>
        <v>5</v>
      </c>
      <c r="AF258" s="4">
        <f t="shared" si="134"/>
        <v>5</v>
      </c>
      <c r="AG258" s="4">
        <f t="shared" si="142"/>
        <v>5</v>
      </c>
      <c r="AH258" s="4">
        <f t="shared" si="135"/>
        <v>5</v>
      </c>
      <c r="AI258" s="4">
        <f t="shared" si="136"/>
        <v>5</v>
      </c>
      <c r="AJ258" s="7">
        <f t="shared" si="137"/>
        <v>0.5</v>
      </c>
      <c r="AK258" s="10">
        <f t="shared" si="146"/>
        <v>300</v>
      </c>
      <c r="AL258" s="10">
        <f t="shared" si="169"/>
        <v>2640</v>
      </c>
      <c r="AM258" s="10">
        <f t="shared" si="170"/>
        <v>500</v>
      </c>
      <c r="AN258" s="6">
        <f t="shared" si="139"/>
        <v>300</v>
      </c>
      <c r="AO258" s="1">
        <f t="shared" si="140"/>
        <v>-30</v>
      </c>
    </row>
    <row r="259" spans="2:41" x14ac:dyDescent="0.2">
      <c r="B259" s="8">
        <f t="shared" si="141"/>
        <v>43409</v>
      </c>
      <c r="C259">
        <v>250</v>
      </c>
      <c r="D259" s="4">
        <v>5</v>
      </c>
      <c r="E259" s="5">
        <f t="shared" si="150"/>
        <v>5</v>
      </c>
      <c r="F259">
        <v>0</v>
      </c>
      <c r="G259" s="5">
        <f t="shared" si="151"/>
        <v>1250</v>
      </c>
      <c r="H259">
        <v>250</v>
      </c>
      <c r="I259" s="5">
        <f t="shared" si="152"/>
        <v>1105</v>
      </c>
      <c r="J259" s="5" t="str">
        <f t="shared" si="153"/>
        <v xml:space="preserve"> </v>
      </c>
      <c r="K259" s="5" t="str">
        <f t="shared" si="154"/>
        <v xml:space="preserve"> </v>
      </c>
      <c r="L259" s="5" t="str">
        <f t="shared" si="155"/>
        <v xml:space="preserve"> </v>
      </c>
      <c r="M259" t="str">
        <f t="shared" si="156"/>
        <v>F1</v>
      </c>
      <c r="N259" t="str">
        <f t="shared" si="157"/>
        <v xml:space="preserve"> </v>
      </c>
      <c r="O259" t="str">
        <f t="shared" si="158"/>
        <v xml:space="preserve"> </v>
      </c>
      <c r="P259" t="str">
        <f t="shared" si="159"/>
        <v xml:space="preserve"> </v>
      </c>
      <c r="Q259" t="str">
        <f t="shared" si="160"/>
        <v xml:space="preserve"> </v>
      </c>
      <c r="R259" t="str">
        <f t="shared" si="161"/>
        <v xml:space="preserve"> </v>
      </c>
      <c r="S259">
        <v>250</v>
      </c>
      <c r="T259">
        <f t="shared" si="145"/>
        <v>0.5</v>
      </c>
      <c r="U259" s="2">
        <f t="shared" si="144"/>
        <v>2846.1475991555208</v>
      </c>
      <c r="V259" s="2">
        <f t="shared" si="162"/>
        <v>5</v>
      </c>
      <c r="W259" s="2">
        <f t="shared" si="147"/>
        <v>0.5</v>
      </c>
      <c r="X259" s="5" t="str">
        <f t="shared" si="163"/>
        <v xml:space="preserve"> </v>
      </c>
      <c r="Y259" s="5" t="str">
        <f t="shared" si="164"/>
        <v xml:space="preserve"> </v>
      </c>
      <c r="Z259" s="5" t="str">
        <f t="shared" si="165"/>
        <v xml:space="preserve"> </v>
      </c>
      <c r="AA259" s="5" t="str">
        <f t="shared" si="166"/>
        <v xml:space="preserve"> </v>
      </c>
      <c r="AB259" s="5">
        <f t="shared" si="167"/>
        <v>13</v>
      </c>
      <c r="AC259">
        <v>250</v>
      </c>
      <c r="AD259" s="5">
        <f t="shared" si="168"/>
        <v>13</v>
      </c>
      <c r="AE259" s="4">
        <f t="shared" si="133"/>
        <v>5</v>
      </c>
      <c r="AF259" s="4">
        <f t="shared" si="134"/>
        <v>5</v>
      </c>
      <c r="AG259" s="4">
        <f t="shared" si="142"/>
        <v>5</v>
      </c>
      <c r="AH259" s="4">
        <f t="shared" si="135"/>
        <v>5</v>
      </c>
      <c r="AI259" s="4">
        <f t="shared" si="136"/>
        <v>5</v>
      </c>
      <c r="AJ259" s="7">
        <f t="shared" si="137"/>
        <v>0.5</v>
      </c>
      <c r="AK259" s="10">
        <f t="shared" si="146"/>
        <v>300</v>
      </c>
      <c r="AL259" s="10">
        <f t="shared" si="169"/>
        <v>2652</v>
      </c>
      <c r="AM259" s="10">
        <f t="shared" si="170"/>
        <v>500</v>
      </c>
      <c r="AN259" s="6">
        <f t="shared" si="139"/>
        <v>300</v>
      </c>
      <c r="AO259" s="1">
        <f t="shared" si="140"/>
        <v>-30</v>
      </c>
    </row>
    <row r="260" spans="2:41" x14ac:dyDescent="0.2">
      <c r="B260" s="8">
        <f t="shared" si="141"/>
        <v>43410</v>
      </c>
      <c r="C260">
        <v>251</v>
      </c>
      <c r="D260" s="4">
        <v>5</v>
      </c>
      <c r="E260" s="5">
        <f t="shared" si="150"/>
        <v>5</v>
      </c>
      <c r="F260">
        <v>0</v>
      </c>
      <c r="G260" s="5">
        <f t="shared" si="151"/>
        <v>1255</v>
      </c>
      <c r="H260">
        <v>251</v>
      </c>
      <c r="I260" s="5">
        <f t="shared" si="152"/>
        <v>1110</v>
      </c>
      <c r="J260" s="5" t="str">
        <f t="shared" si="153"/>
        <v xml:space="preserve"> </v>
      </c>
      <c r="K260" s="5" t="str">
        <f t="shared" si="154"/>
        <v xml:space="preserve"> </v>
      </c>
      <c r="L260" s="5" t="str">
        <f t="shared" si="155"/>
        <v xml:space="preserve"> </v>
      </c>
      <c r="M260" t="str">
        <f t="shared" si="156"/>
        <v>F1</v>
      </c>
      <c r="N260" t="str">
        <f t="shared" si="157"/>
        <v xml:space="preserve"> </v>
      </c>
      <c r="O260" t="str">
        <f t="shared" si="158"/>
        <v xml:space="preserve"> </v>
      </c>
      <c r="P260" t="str">
        <f t="shared" si="159"/>
        <v xml:space="preserve"> </v>
      </c>
      <c r="Q260" t="str">
        <f t="shared" si="160"/>
        <v xml:space="preserve"> </v>
      </c>
      <c r="R260" t="str">
        <f t="shared" si="161"/>
        <v xml:space="preserve"> </v>
      </c>
      <c r="S260">
        <v>251</v>
      </c>
      <c r="T260">
        <f t="shared" si="145"/>
        <v>0.5</v>
      </c>
      <c r="U260" s="2">
        <f t="shared" si="144"/>
        <v>2961.122579704107</v>
      </c>
      <c r="V260" s="2">
        <f t="shared" si="162"/>
        <v>5</v>
      </c>
      <c r="W260" s="2">
        <f t="shared" si="147"/>
        <v>0.5</v>
      </c>
      <c r="X260" s="5" t="str">
        <f t="shared" si="163"/>
        <v xml:space="preserve"> </v>
      </c>
      <c r="Y260" s="5" t="str">
        <f t="shared" si="164"/>
        <v xml:space="preserve"> </v>
      </c>
      <c r="Z260" s="5" t="str">
        <f t="shared" si="165"/>
        <v xml:space="preserve"> </v>
      </c>
      <c r="AA260" s="5" t="str">
        <f t="shared" si="166"/>
        <v xml:space="preserve"> </v>
      </c>
      <c r="AB260" s="5">
        <f t="shared" si="167"/>
        <v>13</v>
      </c>
      <c r="AC260">
        <v>251</v>
      </c>
      <c r="AD260" s="5">
        <f t="shared" si="168"/>
        <v>13</v>
      </c>
      <c r="AE260" s="4">
        <f t="shared" si="133"/>
        <v>5</v>
      </c>
      <c r="AF260" s="4">
        <f t="shared" si="134"/>
        <v>5</v>
      </c>
      <c r="AG260" s="4">
        <f t="shared" si="142"/>
        <v>5</v>
      </c>
      <c r="AH260" s="4">
        <f t="shared" si="135"/>
        <v>5</v>
      </c>
      <c r="AI260" s="4">
        <f t="shared" si="136"/>
        <v>5</v>
      </c>
      <c r="AJ260" s="7">
        <f t="shared" si="137"/>
        <v>0.5</v>
      </c>
      <c r="AK260" s="10">
        <f t="shared" si="146"/>
        <v>300</v>
      </c>
      <c r="AL260" s="10">
        <f t="shared" si="169"/>
        <v>2664</v>
      </c>
      <c r="AM260" s="10">
        <f t="shared" si="170"/>
        <v>500</v>
      </c>
      <c r="AN260" s="6">
        <f t="shared" si="139"/>
        <v>300</v>
      </c>
      <c r="AO260" s="1">
        <f t="shared" si="140"/>
        <v>-30</v>
      </c>
    </row>
    <row r="261" spans="2:41" x14ac:dyDescent="0.2">
      <c r="B261" s="8">
        <f t="shared" si="141"/>
        <v>43411</v>
      </c>
      <c r="C261">
        <v>252</v>
      </c>
      <c r="D261" s="4">
        <v>5</v>
      </c>
      <c r="E261" s="5">
        <f t="shared" si="150"/>
        <v>5</v>
      </c>
      <c r="F261">
        <v>0</v>
      </c>
      <c r="G261" s="5">
        <f t="shared" si="151"/>
        <v>1260</v>
      </c>
      <c r="H261">
        <v>252</v>
      </c>
      <c r="I261" s="5">
        <f t="shared" si="152"/>
        <v>1115</v>
      </c>
      <c r="J261" s="5" t="str">
        <f t="shared" si="153"/>
        <v xml:space="preserve"> </v>
      </c>
      <c r="K261" s="5" t="str">
        <f t="shared" si="154"/>
        <v xml:space="preserve"> </v>
      </c>
      <c r="L261" s="5" t="str">
        <f t="shared" si="155"/>
        <v xml:space="preserve"> </v>
      </c>
      <c r="M261" t="str">
        <f t="shared" si="156"/>
        <v>F1</v>
      </c>
      <c r="N261" t="str">
        <f t="shared" si="157"/>
        <v xml:space="preserve"> </v>
      </c>
      <c r="O261" t="str">
        <f t="shared" si="158"/>
        <v xml:space="preserve"> </v>
      </c>
      <c r="P261" t="str">
        <f t="shared" si="159"/>
        <v xml:space="preserve"> </v>
      </c>
      <c r="Q261" t="str">
        <f t="shared" si="160"/>
        <v xml:space="preserve"> </v>
      </c>
      <c r="R261" t="str">
        <f t="shared" si="161"/>
        <v xml:space="preserve"> </v>
      </c>
      <c r="S261">
        <v>252</v>
      </c>
      <c r="T261">
        <f t="shared" si="145"/>
        <v>0.5</v>
      </c>
      <c r="U261" s="2">
        <f t="shared" si="144"/>
        <v>3080.7422520426167</v>
      </c>
      <c r="V261" s="2">
        <f t="shared" si="162"/>
        <v>5</v>
      </c>
      <c r="W261" s="2">
        <f t="shared" si="147"/>
        <v>0.5</v>
      </c>
      <c r="X261" s="5" t="str">
        <f t="shared" si="163"/>
        <v xml:space="preserve"> </v>
      </c>
      <c r="Y261" s="5" t="str">
        <f t="shared" si="164"/>
        <v xml:space="preserve"> </v>
      </c>
      <c r="Z261" s="5" t="str">
        <f t="shared" si="165"/>
        <v xml:space="preserve"> </v>
      </c>
      <c r="AA261" s="5" t="str">
        <f t="shared" si="166"/>
        <v xml:space="preserve"> </v>
      </c>
      <c r="AB261" s="5">
        <f t="shared" si="167"/>
        <v>13</v>
      </c>
      <c r="AC261">
        <v>252</v>
      </c>
      <c r="AD261" s="5">
        <f t="shared" si="168"/>
        <v>13</v>
      </c>
      <c r="AE261" s="4">
        <f t="shared" si="133"/>
        <v>5</v>
      </c>
      <c r="AF261" s="4">
        <f t="shared" si="134"/>
        <v>5</v>
      </c>
      <c r="AG261" s="4">
        <f t="shared" si="142"/>
        <v>5</v>
      </c>
      <c r="AH261" s="4">
        <f t="shared" si="135"/>
        <v>5</v>
      </c>
      <c r="AI261" s="4">
        <f t="shared" si="136"/>
        <v>5</v>
      </c>
      <c r="AJ261" s="7">
        <f t="shared" si="137"/>
        <v>0.5</v>
      </c>
      <c r="AK261" s="10">
        <f t="shared" si="146"/>
        <v>300</v>
      </c>
      <c r="AL261" s="10">
        <f t="shared" si="169"/>
        <v>2676</v>
      </c>
      <c r="AM261" s="10">
        <f t="shared" si="170"/>
        <v>500</v>
      </c>
      <c r="AN261" s="6">
        <f t="shared" si="139"/>
        <v>300</v>
      </c>
      <c r="AO261" s="1">
        <f t="shared" si="140"/>
        <v>-30</v>
      </c>
    </row>
    <row r="262" spans="2:41" x14ac:dyDescent="0.2">
      <c r="B262" s="8">
        <f t="shared" si="141"/>
        <v>43412</v>
      </c>
      <c r="C262">
        <v>253</v>
      </c>
      <c r="D262" s="4">
        <v>5</v>
      </c>
      <c r="E262" s="5">
        <f t="shared" si="150"/>
        <v>5</v>
      </c>
      <c r="F262">
        <v>0</v>
      </c>
      <c r="G262" s="5">
        <f t="shared" si="151"/>
        <v>1265</v>
      </c>
      <c r="H262">
        <v>253</v>
      </c>
      <c r="I262" s="5">
        <f t="shared" si="152"/>
        <v>1120</v>
      </c>
      <c r="J262" s="5" t="str">
        <f t="shared" si="153"/>
        <v xml:space="preserve"> </v>
      </c>
      <c r="K262" s="5" t="str">
        <f t="shared" si="154"/>
        <v xml:space="preserve"> </v>
      </c>
      <c r="L262" s="5" t="str">
        <f t="shared" si="155"/>
        <v xml:space="preserve"> </v>
      </c>
      <c r="M262" t="str">
        <f t="shared" si="156"/>
        <v>F1</v>
      </c>
      <c r="N262" t="str">
        <f t="shared" si="157"/>
        <v xml:space="preserve"> </v>
      </c>
      <c r="O262" t="str">
        <f t="shared" si="158"/>
        <v xml:space="preserve"> </v>
      </c>
      <c r="P262" t="str">
        <f t="shared" si="159"/>
        <v xml:space="preserve"> </v>
      </c>
      <c r="Q262" t="str">
        <f t="shared" si="160"/>
        <v xml:space="preserve"> </v>
      </c>
      <c r="R262" t="str">
        <f t="shared" si="161"/>
        <v xml:space="preserve"> </v>
      </c>
      <c r="S262">
        <v>253</v>
      </c>
      <c r="T262">
        <f t="shared" si="145"/>
        <v>0.5</v>
      </c>
      <c r="U262" s="2">
        <f t="shared" si="144"/>
        <v>3205.1942497042028</v>
      </c>
      <c r="V262" s="2">
        <f t="shared" si="162"/>
        <v>5</v>
      </c>
      <c r="W262" s="2">
        <f t="shared" si="147"/>
        <v>0.5</v>
      </c>
      <c r="X262" s="5" t="str">
        <f t="shared" si="163"/>
        <v xml:space="preserve"> </v>
      </c>
      <c r="Y262" s="5" t="str">
        <f t="shared" si="164"/>
        <v xml:space="preserve"> </v>
      </c>
      <c r="Z262" s="5" t="str">
        <f t="shared" si="165"/>
        <v xml:space="preserve"> </v>
      </c>
      <c r="AA262" s="5" t="str">
        <f t="shared" si="166"/>
        <v xml:space="preserve"> </v>
      </c>
      <c r="AB262" s="5">
        <f t="shared" si="167"/>
        <v>13</v>
      </c>
      <c r="AC262">
        <v>253</v>
      </c>
      <c r="AD262" s="5">
        <f t="shared" si="168"/>
        <v>13</v>
      </c>
      <c r="AE262" s="4">
        <f t="shared" si="133"/>
        <v>5</v>
      </c>
      <c r="AF262" s="4">
        <f t="shared" si="134"/>
        <v>5</v>
      </c>
      <c r="AG262" s="4">
        <f t="shared" si="142"/>
        <v>5</v>
      </c>
      <c r="AH262" s="4">
        <f t="shared" si="135"/>
        <v>5</v>
      </c>
      <c r="AI262" s="4">
        <f t="shared" si="136"/>
        <v>5</v>
      </c>
      <c r="AJ262" s="7">
        <f t="shared" si="137"/>
        <v>0.5</v>
      </c>
      <c r="AK262" s="10">
        <f t="shared" si="146"/>
        <v>300</v>
      </c>
      <c r="AL262" s="10">
        <f t="shared" si="169"/>
        <v>2688</v>
      </c>
      <c r="AM262" s="10">
        <f t="shared" si="170"/>
        <v>500</v>
      </c>
      <c r="AN262" s="6">
        <f t="shared" si="139"/>
        <v>300</v>
      </c>
      <c r="AO262" s="1">
        <f t="shared" si="140"/>
        <v>-30</v>
      </c>
    </row>
    <row r="263" spans="2:41" x14ac:dyDescent="0.2">
      <c r="B263" s="8">
        <f t="shared" si="141"/>
        <v>43413</v>
      </c>
      <c r="C263">
        <v>254</v>
      </c>
      <c r="D263" s="4">
        <v>5</v>
      </c>
      <c r="E263" s="5">
        <f t="shared" si="150"/>
        <v>5</v>
      </c>
      <c r="F263">
        <v>0</v>
      </c>
      <c r="G263" s="5">
        <f t="shared" si="151"/>
        <v>1270</v>
      </c>
      <c r="H263">
        <v>254</v>
      </c>
      <c r="I263" s="5">
        <f t="shared" si="152"/>
        <v>1125</v>
      </c>
      <c r="J263" s="5" t="str">
        <f t="shared" si="153"/>
        <v xml:space="preserve"> </v>
      </c>
      <c r="K263" s="5" t="str">
        <f t="shared" si="154"/>
        <v xml:space="preserve"> </v>
      </c>
      <c r="L263" s="5" t="str">
        <f t="shared" si="155"/>
        <v xml:space="preserve"> </v>
      </c>
      <c r="M263" t="str">
        <f t="shared" si="156"/>
        <v>F1</v>
      </c>
      <c r="N263" t="str">
        <f t="shared" ref="N263:N315" si="171">IF(AND(G263&gt;=$AR$21,G262&lt;$AR$21),"tSL0"," ")</f>
        <v xml:space="preserve"> </v>
      </c>
      <c r="O263" t="str">
        <f t="shared" ref="O263:O315" si="172">IF(AND(G263&gt;=$AR$21,G262&lt;$AR$21),C263," ")</f>
        <v xml:space="preserve"> </v>
      </c>
      <c r="P263" t="str">
        <f t="shared" ref="P263:P315" si="173">IF(AND(I263&gt;=($AR$22),I262&lt;($AR$22)),"tSLe",IF(AND(I263&gt;=($AR$23),I262&lt;($AR$23)),"tSLx",IF(AND(I263&gt;=($AR$24),I262&lt;($AR$24)),"tSLr",IF(AND(I263&gt;=($AR$25),I262&lt;($AR$25)),"tSLm",IF(AND($AR$27=B263),"Sådato",IF(AND($AR$29=B263),"tv",IF(AND($AR$28=B263),"th"," ")))))))</f>
        <v xml:space="preserve"> </v>
      </c>
      <c r="Q263" t="str">
        <f t="shared" ref="Q263:Q315" si="174">IF(AND(P263="Sådato"),C263,IF(AND(P263="tSLe"),C263,IF(AND(P263="tSLx"),C263,IF(AND(P263="tSLr"),C263,IF(AND(P263="tSLm"),C263,IF(AND(P263="tv"),C263,IF(AND(P263="th"),C263," ")))))))</f>
        <v xml:space="preserve"> </v>
      </c>
      <c r="R263" t="str">
        <f t="shared" ref="R263:R315" si="175">IF(AND(I263&gt;=$BC$27,I262&lt;$BC$27),"tLag1",IF(AND(I263&gt;=$BC$28,I262&lt;$BC$28),"tLag2",IF(AND(I263&gt;=$BC$29,I262&lt;$BC$29),"tLag3",IF(AND(I263&gt;=$BC$30,I262&lt;$BC$30),"tLag4",IF(AND(I263&gt;=$BC$31,I262&lt;$BC$31),"tLag5", " ")))))</f>
        <v xml:space="preserve"> </v>
      </c>
      <c r="S263">
        <v>254</v>
      </c>
      <c r="T263">
        <f t="shared" si="145"/>
        <v>0.5</v>
      </c>
      <c r="U263" s="2">
        <f t="shared" si="144"/>
        <v>3334.6737861313791</v>
      </c>
      <c r="V263" s="2">
        <f t="shared" ref="V263:V315" si="176">MIN(U263,$AR$34)</f>
        <v>5</v>
      </c>
      <c r="W263" s="2">
        <f t="shared" si="147"/>
        <v>0.5</v>
      </c>
      <c r="X263" s="5" t="str">
        <f t="shared" ref="X263:X315" si="177">IF(AND(C263&gt;=$AZ$27,C263&lt;$AZ$28),(IF(AND($BA$27&lt;420),13,IF(AND($BA$27&gt;=420,$AZ$27&lt;$AZ$33),54,IF(AND($BA$27&gt;=420,$AZ$27&gt;=$AZ$33),40," "))))," ")</f>
        <v xml:space="preserve"> </v>
      </c>
      <c r="Y263" s="5" t="str">
        <f t="shared" ref="Y263:Y315" si="178">IF(AND(C263&gt;=$AZ$28,C263&lt;$AZ$29),(IF(AND($BA$28-$BA$27&gt;=420),40,IF(AND($BA$28-$BA$27&lt;420),13)))," ")</f>
        <v xml:space="preserve"> </v>
      </c>
      <c r="Z263" s="5" t="str">
        <f t="shared" ref="Z263:Z315" si="179">IF(AND(C263&gt;=$AZ$29,C263&lt;$AZ$30),(IF(AND($BA$29-$BA$28&gt;=420),40,IF(AND($BA$29-$BA$28&lt;420),13)))," ")</f>
        <v xml:space="preserve"> </v>
      </c>
      <c r="AA263" s="5" t="str">
        <f t="shared" ref="AA263:AA315" si="180">IF(AND(C263&gt;=$AZ$30,C263&lt;$AZ$31),(IF(AND($BA$30-$BA$29&gt;=420),40,IF(AND($BA$30-$BA$29&lt;420),13)))," ")</f>
        <v xml:space="preserve"> </v>
      </c>
      <c r="AB263" s="5">
        <f t="shared" ref="AB263:AB315" si="181">IF(AND(C263&gt;=$AZ$31),(IF(AND($BA$31-$BA$30&gt;=420),40,IF(AND($BA$31-$BA$30&lt;420),13)))," ")</f>
        <v>13</v>
      </c>
      <c r="AC263">
        <v>254</v>
      </c>
      <c r="AD263" s="5">
        <f t="shared" ref="AD263:AD315" si="182">SUM(X263:AB263)</f>
        <v>13</v>
      </c>
      <c r="AE263" s="4">
        <f t="shared" si="133"/>
        <v>5</v>
      </c>
      <c r="AF263" s="4">
        <f t="shared" si="134"/>
        <v>5</v>
      </c>
      <c r="AG263" s="4">
        <f t="shared" si="142"/>
        <v>5</v>
      </c>
      <c r="AH263" s="4">
        <f t="shared" si="135"/>
        <v>5</v>
      </c>
      <c r="AI263" s="4">
        <f t="shared" si="136"/>
        <v>5</v>
      </c>
      <c r="AJ263" s="7">
        <f t="shared" ref="AJ263:AJ315" si="183">IF(AND(C263&lt;$AT$21),T263,IF(AND(C263&gt;=$AT$21,C263&lt;$AZ$27),V263,IF(AND(C263&gt;=$AZ$27,C263&lt;$BD$27),W263,IF(AND(C263&gt;=$BD$27,C263&lt;$AZ$28),AE263,IF(AND(C263&gt;=$AZ$28,C263&lt;$BD$28),W263,IF(AND(C263&gt;=$BD$28,C263&lt;$AZ$29),AF263,IF(AND(C263&gt;=$AZ$29,C263&lt;$BD$29),W263,IF(AND(C263&gt;=$BD$29,C263&lt;$AZ$30),AG263,IF(AND(C263&gt;=$AZ$30,C263&lt;$BD$30),W263,IF(AND(C263&gt;=$BD$30,C263&lt;$AZ$31),AH263,IF(AND(C263&gt;=$AZ$31,C263&lt;$BD$31),W263,IF(AND(C263&gt;=$BD$31,C263&lt;$AT$29),AI263,IF(AND(C263&gt;=$AT$29),$AR$35," ")))))))))))))</f>
        <v>0.5</v>
      </c>
      <c r="AK263" s="10">
        <f t="shared" si="146"/>
        <v>300</v>
      </c>
      <c r="AL263" s="10">
        <f t="shared" ref="AL263:AL315" si="184">MAX($AR$43,($AR$46*(C263-$AT$21)))</f>
        <v>2700</v>
      </c>
      <c r="AM263" s="10">
        <f t="shared" ref="AM263:AM315" si="185">MIN($AR$48,AL263)</f>
        <v>500</v>
      </c>
      <c r="AN263" s="6">
        <f t="shared" ref="AN263:AN315" si="186">IF(C263&lt;$AT$21,AK263,IF(AND($AT$21&lt;=C263,C263&lt;(MIN($AT$25,$AT$29))),AM263,IF(AND($AT$25&lt;=C263,C263&lt;$AT$29),$AR$45,IF(AND($AT$29&lt;=C263),$AR$45,"0"))))</f>
        <v>300</v>
      </c>
      <c r="AO263" s="1">
        <f t="shared" si="140"/>
        <v>-30</v>
      </c>
    </row>
    <row r="264" spans="2:41" x14ac:dyDescent="0.2">
      <c r="B264" s="8">
        <f t="shared" si="141"/>
        <v>43414</v>
      </c>
      <c r="C264">
        <v>255</v>
      </c>
      <c r="D264" s="4">
        <v>5</v>
      </c>
      <c r="E264" s="5">
        <f t="shared" si="150"/>
        <v>5</v>
      </c>
      <c r="F264">
        <v>0</v>
      </c>
      <c r="G264" s="5">
        <f t="shared" si="151"/>
        <v>1275</v>
      </c>
      <c r="H264">
        <v>255</v>
      </c>
      <c r="I264" s="5">
        <f t="shared" si="152"/>
        <v>1130</v>
      </c>
      <c r="J264" s="5" t="str">
        <f t="shared" si="153"/>
        <v xml:space="preserve"> </v>
      </c>
      <c r="K264" s="5" t="str">
        <f t="shared" si="154"/>
        <v xml:space="preserve"> </v>
      </c>
      <c r="L264" s="5" t="str">
        <f t="shared" si="155"/>
        <v xml:space="preserve"> </v>
      </c>
      <c r="M264" t="str">
        <f t="shared" si="156"/>
        <v>F1</v>
      </c>
      <c r="N264" t="str">
        <f t="shared" si="171"/>
        <v xml:space="preserve"> </v>
      </c>
      <c r="O264" t="str">
        <f t="shared" si="172"/>
        <v xml:space="preserve"> </v>
      </c>
      <c r="P264" t="str">
        <f t="shared" si="173"/>
        <v xml:space="preserve"> </v>
      </c>
      <c r="Q264" t="str">
        <f t="shared" si="174"/>
        <v xml:space="preserve"> </v>
      </c>
      <c r="R264" t="str">
        <f t="shared" si="175"/>
        <v xml:space="preserve"> </v>
      </c>
      <c r="S264">
        <v>255</v>
      </c>
      <c r="T264">
        <f t="shared" si="145"/>
        <v>0.5</v>
      </c>
      <c r="U264" s="2">
        <f t="shared" si="144"/>
        <v>3469.3839608847097</v>
      </c>
      <c r="V264" s="2">
        <f t="shared" si="176"/>
        <v>5</v>
      </c>
      <c r="W264" s="2">
        <f t="shared" si="147"/>
        <v>0.5</v>
      </c>
      <c r="X264" s="5" t="str">
        <f t="shared" si="177"/>
        <v xml:space="preserve"> </v>
      </c>
      <c r="Y264" s="5" t="str">
        <f t="shared" si="178"/>
        <v xml:space="preserve"> </v>
      </c>
      <c r="Z264" s="5" t="str">
        <f t="shared" si="179"/>
        <v xml:space="preserve"> </v>
      </c>
      <c r="AA264" s="5" t="str">
        <f t="shared" si="180"/>
        <v xml:space="preserve"> </v>
      </c>
      <c r="AB264" s="5">
        <f t="shared" si="181"/>
        <v>13</v>
      </c>
      <c r="AC264">
        <v>255</v>
      </c>
      <c r="AD264" s="5">
        <f t="shared" si="182"/>
        <v>13</v>
      </c>
      <c r="AE264" s="4">
        <f t="shared" si="133"/>
        <v>5</v>
      </c>
      <c r="AF264" s="4">
        <f t="shared" si="134"/>
        <v>5</v>
      </c>
      <c r="AG264" s="4">
        <f t="shared" si="142"/>
        <v>5</v>
      </c>
      <c r="AH264" s="4">
        <f t="shared" si="135"/>
        <v>5</v>
      </c>
      <c r="AI264" s="4">
        <f t="shared" si="136"/>
        <v>5</v>
      </c>
      <c r="AJ264" s="7">
        <f t="shared" si="183"/>
        <v>0.5</v>
      </c>
      <c r="AK264" s="10">
        <f t="shared" si="146"/>
        <v>300</v>
      </c>
      <c r="AL264" s="10">
        <f t="shared" si="184"/>
        <v>2712</v>
      </c>
      <c r="AM264" s="10">
        <f t="shared" si="185"/>
        <v>500</v>
      </c>
      <c r="AN264" s="6">
        <f t="shared" si="186"/>
        <v>300</v>
      </c>
      <c r="AO264" s="1">
        <f t="shared" si="140"/>
        <v>-30</v>
      </c>
    </row>
    <row r="265" spans="2:41" x14ac:dyDescent="0.2">
      <c r="B265" s="8">
        <f t="shared" si="141"/>
        <v>43415</v>
      </c>
      <c r="C265">
        <v>256</v>
      </c>
      <c r="D265" s="4">
        <v>5</v>
      </c>
      <c r="E265" s="5">
        <f t="shared" si="150"/>
        <v>5</v>
      </c>
      <c r="F265">
        <v>0</v>
      </c>
      <c r="G265" s="5">
        <f t="shared" si="151"/>
        <v>1280</v>
      </c>
      <c r="H265">
        <v>256</v>
      </c>
      <c r="I265" s="5">
        <f t="shared" si="152"/>
        <v>1135</v>
      </c>
      <c r="J265" s="5" t="str">
        <f t="shared" si="153"/>
        <v xml:space="preserve"> </v>
      </c>
      <c r="K265" s="5" t="str">
        <f t="shared" si="154"/>
        <v xml:space="preserve"> </v>
      </c>
      <c r="L265" s="5" t="str">
        <f t="shared" si="155"/>
        <v xml:space="preserve"> </v>
      </c>
      <c r="M265" t="str">
        <f t="shared" si="156"/>
        <v>F1</v>
      </c>
      <c r="N265" t="str">
        <f t="shared" si="171"/>
        <v xml:space="preserve"> </v>
      </c>
      <c r="O265" t="str">
        <f t="shared" si="172"/>
        <v xml:space="preserve"> </v>
      </c>
      <c r="P265" t="str">
        <f t="shared" si="173"/>
        <v xml:space="preserve"> </v>
      </c>
      <c r="Q265" t="str">
        <f t="shared" si="174"/>
        <v xml:space="preserve"> </v>
      </c>
      <c r="R265" t="str">
        <f t="shared" si="175"/>
        <v xml:space="preserve"> </v>
      </c>
      <c r="S265">
        <v>256</v>
      </c>
      <c r="T265">
        <f t="shared" si="145"/>
        <v>0.5</v>
      </c>
      <c r="U265" s="2">
        <f t="shared" si="144"/>
        <v>3609.5360782216521</v>
      </c>
      <c r="V265" s="2">
        <f t="shared" si="176"/>
        <v>5</v>
      </c>
      <c r="W265" s="2">
        <f t="shared" si="147"/>
        <v>0.5</v>
      </c>
      <c r="X265" s="5" t="str">
        <f t="shared" si="177"/>
        <v xml:space="preserve"> </v>
      </c>
      <c r="Y265" s="5" t="str">
        <f t="shared" si="178"/>
        <v xml:space="preserve"> </v>
      </c>
      <c r="Z265" s="5" t="str">
        <f t="shared" si="179"/>
        <v xml:space="preserve"> </v>
      </c>
      <c r="AA265" s="5" t="str">
        <f t="shared" si="180"/>
        <v xml:space="preserve"> </v>
      </c>
      <c r="AB265" s="5">
        <f t="shared" si="181"/>
        <v>13</v>
      </c>
      <c r="AC265">
        <v>256</v>
      </c>
      <c r="AD265" s="5">
        <f t="shared" si="182"/>
        <v>13</v>
      </c>
      <c r="AE265" s="4">
        <f t="shared" si="133"/>
        <v>5</v>
      </c>
      <c r="AF265" s="4">
        <f t="shared" si="134"/>
        <v>5</v>
      </c>
      <c r="AG265" s="4">
        <f t="shared" si="142"/>
        <v>5</v>
      </c>
      <c r="AH265" s="4">
        <f t="shared" si="135"/>
        <v>5</v>
      </c>
      <c r="AI265" s="4">
        <f t="shared" si="136"/>
        <v>5</v>
      </c>
      <c r="AJ265" s="7">
        <f t="shared" si="183"/>
        <v>0.5</v>
      </c>
      <c r="AK265" s="10">
        <f t="shared" si="146"/>
        <v>300</v>
      </c>
      <c r="AL265" s="10">
        <f t="shared" si="184"/>
        <v>2724</v>
      </c>
      <c r="AM265" s="10">
        <f t="shared" si="185"/>
        <v>500</v>
      </c>
      <c r="AN265" s="6">
        <f t="shared" si="186"/>
        <v>300</v>
      </c>
      <c r="AO265" s="1">
        <f t="shared" si="140"/>
        <v>-30</v>
      </c>
    </row>
    <row r="266" spans="2:41" x14ac:dyDescent="0.2">
      <c r="B266" s="8">
        <f t="shared" si="141"/>
        <v>43416</v>
      </c>
      <c r="C266">
        <v>257</v>
      </c>
      <c r="D266" s="4">
        <v>5</v>
      </c>
      <c r="E266" s="5">
        <f t="shared" si="150"/>
        <v>5</v>
      </c>
      <c r="F266">
        <v>0</v>
      </c>
      <c r="G266" s="5">
        <f t="shared" si="151"/>
        <v>1285</v>
      </c>
      <c r="H266">
        <v>257</v>
      </c>
      <c r="I266" s="5">
        <f t="shared" si="152"/>
        <v>1140</v>
      </c>
      <c r="J266" s="5" t="str">
        <f t="shared" si="153"/>
        <v xml:space="preserve"> </v>
      </c>
      <c r="K266" s="5" t="str">
        <f t="shared" si="154"/>
        <v xml:space="preserve"> </v>
      </c>
      <c r="L266" s="5" t="str">
        <f t="shared" si="155"/>
        <v xml:space="preserve"> </v>
      </c>
      <c r="M266" t="str">
        <f t="shared" si="156"/>
        <v>F1</v>
      </c>
      <c r="N266" t="str">
        <f t="shared" si="171"/>
        <v xml:space="preserve"> </v>
      </c>
      <c r="O266" t="str">
        <f t="shared" si="172"/>
        <v xml:space="preserve"> </v>
      </c>
      <c r="P266" t="str">
        <f t="shared" si="173"/>
        <v xml:space="preserve"> </v>
      </c>
      <c r="Q266" t="str">
        <f t="shared" si="174"/>
        <v xml:space="preserve"> </v>
      </c>
      <c r="R266" t="str">
        <f t="shared" si="175"/>
        <v xml:space="preserve"> </v>
      </c>
      <c r="S266">
        <v>257</v>
      </c>
      <c r="T266">
        <f t="shared" si="145"/>
        <v>0.5</v>
      </c>
      <c r="U266" s="2">
        <f t="shared" si="144"/>
        <v>3755.3499785450449</v>
      </c>
      <c r="V266" s="2">
        <f t="shared" si="176"/>
        <v>5</v>
      </c>
      <c r="W266" s="2">
        <f t="shared" si="147"/>
        <v>0.5</v>
      </c>
      <c r="X266" s="5" t="str">
        <f t="shared" si="177"/>
        <v xml:space="preserve"> </v>
      </c>
      <c r="Y266" s="5" t="str">
        <f t="shared" si="178"/>
        <v xml:space="preserve"> </v>
      </c>
      <c r="Z266" s="5" t="str">
        <f t="shared" si="179"/>
        <v xml:space="preserve"> </v>
      </c>
      <c r="AA266" s="5" t="str">
        <f t="shared" si="180"/>
        <v xml:space="preserve"> </v>
      </c>
      <c r="AB266" s="5">
        <f t="shared" si="181"/>
        <v>13</v>
      </c>
      <c r="AC266">
        <v>257</v>
      </c>
      <c r="AD266" s="5">
        <f t="shared" si="182"/>
        <v>13</v>
      </c>
      <c r="AE266" s="4">
        <f t="shared" si="133"/>
        <v>5</v>
      </c>
      <c r="AF266" s="4">
        <f t="shared" si="134"/>
        <v>5</v>
      </c>
      <c r="AG266" s="4">
        <f t="shared" si="142"/>
        <v>5</v>
      </c>
      <c r="AH266" s="4">
        <f t="shared" si="135"/>
        <v>5</v>
      </c>
      <c r="AI266" s="4">
        <f t="shared" si="136"/>
        <v>5</v>
      </c>
      <c r="AJ266" s="7">
        <f t="shared" si="183"/>
        <v>0.5</v>
      </c>
      <c r="AK266" s="10">
        <f t="shared" si="146"/>
        <v>300</v>
      </c>
      <c r="AL266" s="10">
        <f t="shared" si="184"/>
        <v>2736</v>
      </c>
      <c r="AM266" s="10">
        <f t="shared" si="185"/>
        <v>500</v>
      </c>
      <c r="AN266" s="6">
        <f t="shared" si="186"/>
        <v>300</v>
      </c>
      <c r="AO266" s="1">
        <f t="shared" si="140"/>
        <v>-30</v>
      </c>
    </row>
    <row r="267" spans="2:41" x14ac:dyDescent="0.2">
      <c r="B267" s="8">
        <f t="shared" si="141"/>
        <v>43417</v>
      </c>
      <c r="C267">
        <v>258</v>
      </c>
      <c r="D267" s="4">
        <v>5</v>
      </c>
      <c r="E267" s="5">
        <f t="shared" si="150"/>
        <v>5</v>
      </c>
      <c r="F267">
        <v>0</v>
      </c>
      <c r="G267" s="5">
        <f t="shared" si="151"/>
        <v>1290</v>
      </c>
      <c r="H267">
        <v>258</v>
      </c>
      <c r="I267" s="5">
        <f t="shared" si="152"/>
        <v>1145</v>
      </c>
      <c r="J267" s="5" t="str">
        <f t="shared" si="153"/>
        <v xml:space="preserve"> </v>
      </c>
      <c r="K267" s="5" t="str">
        <f t="shared" si="154"/>
        <v xml:space="preserve"> </v>
      </c>
      <c r="L267" s="5" t="str">
        <f t="shared" si="155"/>
        <v xml:space="preserve"> </v>
      </c>
      <c r="M267" t="str">
        <f t="shared" si="156"/>
        <v>F1</v>
      </c>
      <c r="N267" t="str">
        <f t="shared" si="171"/>
        <v xml:space="preserve"> </v>
      </c>
      <c r="O267" t="str">
        <f t="shared" si="172"/>
        <v xml:space="preserve"> </v>
      </c>
      <c r="P267" t="str">
        <f t="shared" si="173"/>
        <v xml:space="preserve"> </v>
      </c>
      <c r="Q267" t="str">
        <f t="shared" si="174"/>
        <v xml:space="preserve"> </v>
      </c>
      <c r="R267" t="str">
        <f t="shared" si="175"/>
        <v xml:space="preserve"> </v>
      </c>
      <c r="S267">
        <v>258</v>
      </c>
      <c r="T267">
        <f t="shared" si="145"/>
        <v>0.5</v>
      </c>
      <c r="U267" s="2">
        <f t="shared" si="144"/>
        <v>3907.0543832412914</v>
      </c>
      <c r="V267" s="2">
        <f t="shared" si="176"/>
        <v>5</v>
      </c>
      <c r="W267" s="2">
        <f t="shared" si="147"/>
        <v>0.5</v>
      </c>
      <c r="X267" s="5" t="str">
        <f t="shared" si="177"/>
        <v xml:space="preserve"> </v>
      </c>
      <c r="Y267" s="5" t="str">
        <f t="shared" si="178"/>
        <v xml:space="preserve"> </v>
      </c>
      <c r="Z267" s="5" t="str">
        <f t="shared" si="179"/>
        <v xml:space="preserve"> </v>
      </c>
      <c r="AA267" s="5" t="str">
        <f t="shared" si="180"/>
        <v xml:space="preserve"> </v>
      </c>
      <c r="AB267" s="5">
        <f t="shared" si="181"/>
        <v>13</v>
      </c>
      <c r="AC267">
        <v>258</v>
      </c>
      <c r="AD267" s="5">
        <f t="shared" si="182"/>
        <v>13</v>
      </c>
      <c r="AE267" s="4">
        <f t="shared" ref="AE267:AE315" si="187">MIN($AR$34,($AR$36+($AR$34-$AR$36)*(((2.7182^(2.4*((I267-$BC$27))/$AR$23))-1)/10)))</f>
        <v>5</v>
      </c>
      <c r="AF267" s="4">
        <f t="shared" ref="AF267:AF315" si="188">MIN($AR$34,($AR$36+($AR$34-$AR$36)*(((2.7182^(2.4*((I267-$BC$28))/$AR$23))-1)/10)))</f>
        <v>5</v>
      </c>
      <c r="AG267" s="4">
        <f t="shared" si="142"/>
        <v>5</v>
      </c>
      <c r="AH267" s="4">
        <f t="shared" ref="AH267:AH315" si="189">MIN($AR$34,($AR$36+($AR$34-$AR$36)*(((2.7182^(2.4*((I267-$BC$30))/$AR$23))-1))/10))</f>
        <v>5</v>
      </c>
      <c r="AI267" s="4">
        <f t="shared" ref="AI267:AI315" si="190">MIN($AR$34,($AR$36+($AR$34-$AR$36)*(((2.7182^(2.4*((I267-$BC$31))/$AR$23))-1))/10))</f>
        <v>5</v>
      </c>
      <c r="AJ267" s="7">
        <f t="shared" si="183"/>
        <v>0.5</v>
      </c>
      <c r="AK267" s="10">
        <f t="shared" si="146"/>
        <v>300</v>
      </c>
      <c r="AL267" s="10">
        <f t="shared" si="184"/>
        <v>2748</v>
      </c>
      <c r="AM267" s="10">
        <f t="shared" si="185"/>
        <v>500</v>
      </c>
      <c r="AN267" s="6">
        <f t="shared" si="186"/>
        <v>300</v>
      </c>
      <c r="AO267" s="1">
        <f t="shared" ref="AO267:AO315" si="191">(0-AN267)/10</f>
        <v>-30</v>
      </c>
    </row>
    <row r="268" spans="2:41" x14ac:dyDescent="0.2">
      <c r="B268" s="8">
        <f t="shared" ref="B268:B315" si="192">B267+1</f>
        <v>43418</v>
      </c>
      <c r="C268">
        <v>259</v>
      </c>
      <c r="D268" s="4">
        <v>5</v>
      </c>
      <c r="E268" s="5">
        <f t="shared" si="150"/>
        <v>5</v>
      </c>
      <c r="F268">
        <v>0</v>
      </c>
      <c r="G268" s="5">
        <f t="shared" si="151"/>
        <v>1295</v>
      </c>
      <c r="H268">
        <v>259</v>
      </c>
      <c r="I268" s="5">
        <f t="shared" si="152"/>
        <v>1150</v>
      </c>
      <c r="J268" s="5" t="str">
        <f t="shared" si="153"/>
        <v xml:space="preserve"> </v>
      </c>
      <c r="K268" s="5" t="str">
        <f t="shared" si="154"/>
        <v xml:space="preserve"> </v>
      </c>
      <c r="L268" s="5" t="str">
        <f t="shared" si="155"/>
        <v xml:space="preserve"> </v>
      </c>
      <c r="M268" t="str">
        <f t="shared" si="156"/>
        <v>F1</v>
      </c>
      <c r="N268" t="str">
        <f t="shared" si="171"/>
        <v xml:space="preserve"> </v>
      </c>
      <c r="O268" t="str">
        <f t="shared" si="172"/>
        <v xml:space="preserve"> </v>
      </c>
      <c r="P268" t="str">
        <f t="shared" si="173"/>
        <v xml:space="preserve"> </v>
      </c>
      <c r="Q268" t="str">
        <f t="shared" si="174"/>
        <v xml:space="preserve"> </v>
      </c>
      <c r="R268" t="str">
        <f t="shared" si="175"/>
        <v xml:space="preserve"> </v>
      </c>
      <c r="S268">
        <v>259</v>
      </c>
      <c r="T268">
        <f t="shared" si="145"/>
        <v>0.5</v>
      </c>
      <c r="U268" s="2">
        <f t="shared" si="144"/>
        <v>4064.8872534491434</v>
      </c>
      <c r="V268" s="2">
        <f t="shared" si="176"/>
        <v>5</v>
      </c>
      <c r="W268" s="2">
        <f t="shared" si="147"/>
        <v>0.5</v>
      </c>
      <c r="X268" s="5" t="str">
        <f t="shared" si="177"/>
        <v xml:space="preserve"> </v>
      </c>
      <c r="Y268" s="5" t="str">
        <f t="shared" si="178"/>
        <v xml:space="preserve"> </v>
      </c>
      <c r="Z268" s="5" t="str">
        <f t="shared" si="179"/>
        <v xml:space="preserve"> </v>
      </c>
      <c r="AA268" s="5" t="str">
        <f t="shared" si="180"/>
        <v xml:space="preserve"> </v>
      </c>
      <c r="AB268" s="5">
        <f t="shared" si="181"/>
        <v>13</v>
      </c>
      <c r="AC268">
        <v>259</v>
      </c>
      <c r="AD268" s="5">
        <f t="shared" si="182"/>
        <v>13</v>
      </c>
      <c r="AE268" s="4">
        <f t="shared" si="187"/>
        <v>5</v>
      </c>
      <c r="AF268" s="4">
        <f t="shared" si="188"/>
        <v>5</v>
      </c>
      <c r="AG268" s="4">
        <f t="shared" ref="AG268:AG315" si="193">MIN($AR$34,($AR$36+($AR$34-$AR$36)*(((2.7182^(2.4*((I268-$BC$29))/$AR$23))-1)/10)))</f>
        <v>5</v>
      </c>
      <c r="AH268" s="4">
        <f t="shared" si="189"/>
        <v>5</v>
      </c>
      <c r="AI268" s="4">
        <f t="shared" si="190"/>
        <v>5</v>
      </c>
      <c r="AJ268" s="7">
        <f t="shared" si="183"/>
        <v>0.5</v>
      </c>
      <c r="AK268" s="10">
        <f t="shared" si="146"/>
        <v>300</v>
      </c>
      <c r="AL268" s="10">
        <f t="shared" si="184"/>
        <v>2760</v>
      </c>
      <c r="AM268" s="10">
        <f t="shared" si="185"/>
        <v>500</v>
      </c>
      <c r="AN268" s="6">
        <f t="shared" si="186"/>
        <v>300</v>
      </c>
      <c r="AO268" s="1">
        <f t="shared" si="191"/>
        <v>-30</v>
      </c>
    </row>
    <row r="269" spans="2:41" x14ac:dyDescent="0.2">
      <c r="B269" s="8">
        <f t="shared" si="192"/>
        <v>43419</v>
      </c>
      <c r="C269">
        <v>260</v>
      </c>
      <c r="D269" s="4">
        <v>5</v>
      </c>
      <c r="E269" s="5">
        <f t="shared" si="150"/>
        <v>5</v>
      </c>
      <c r="F269">
        <v>0</v>
      </c>
      <c r="G269" s="5">
        <f t="shared" si="151"/>
        <v>1300</v>
      </c>
      <c r="H269">
        <v>260</v>
      </c>
      <c r="I269" s="5">
        <f t="shared" si="152"/>
        <v>1155</v>
      </c>
      <c r="J269" s="5" t="str">
        <f t="shared" si="153"/>
        <v xml:space="preserve"> </v>
      </c>
      <c r="K269" s="5" t="str">
        <f t="shared" si="154"/>
        <v xml:space="preserve"> </v>
      </c>
      <c r="L269" s="5" t="str">
        <f t="shared" si="155"/>
        <v xml:space="preserve"> </v>
      </c>
      <c r="M269" t="str">
        <f t="shared" si="156"/>
        <v>F1</v>
      </c>
      <c r="N269" t="str">
        <f t="shared" si="171"/>
        <v xml:space="preserve"> </v>
      </c>
      <c r="O269" t="str">
        <f t="shared" si="172"/>
        <v xml:space="preserve"> </v>
      </c>
      <c r="P269" t="str">
        <f t="shared" si="173"/>
        <v xml:space="preserve"> </v>
      </c>
      <c r="Q269" t="str">
        <f t="shared" si="174"/>
        <v xml:space="preserve"> </v>
      </c>
      <c r="R269" t="str">
        <f t="shared" si="175"/>
        <v xml:space="preserve"> </v>
      </c>
      <c r="S269">
        <v>260</v>
      </c>
      <c r="T269">
        <f t="shared" si="145"/>
        <v>0.5</v>
      </c>
      <c r="U269" s="2">
        <f t="shared" si="144"/>
        <v>4229.0961633217757</v>
      </c>
      <c r="V269" s="2">
        <f t="shared" si="176"/>
        <v>5</v>
      </c>
      <c r="W269" s="2">
        <f t="shared" si="147"/>
        <v>0.5</v>
      </c>
      <c r="X269" s="5" t="str">
        <f t="shared" si="177"/>
        <v xml:space="preserve"> </v>
      </c>
      <c r="Y269" s="5" t="str">
        <f t="shared" si="178"/>
        <v xml:space="preserve"> </v>
      </c>
      <c r="Z269" s="5" t="str">
        <f t="shared" si="179"/>
        <v xml:space="preserve"> </v>
      </c>
      <c r="AA269" s="5" t="str">
        <f t="shared" si="180"/>
        <v xml:space="preserve"> </v>
      </c>
      <c r="AB269" s="5">
        <f t="shared" si="181"/>
        <v>13</v>
      </c>
      <c r="AC269">
        <v>260</v>
      </c>
      <c r="AD269" s="5">
        <f t="shared" si="182"/>
        <v>13</v>
      </c>
      <c r="AE269" s="4">
        <f t="shared" si="187"/>
        <v>5</v>
      </c>
      <c r="AF269" s="4">
        <f t="shared" si="188"/>
        <v>5</v>
      </c>
      <c r="AG269" s="4">
        <f t="shared" si="193"/>
        <v>5</v>
      </c>
      <c r="AH269" s="4">
        <f t="shared" si="189"/>
        <v>5</v>
      </c>
      <c r="AI269" s="4">
        <f t="shared" si="190"/>
        <v>5</v>
      </c>
      <c r="AJ269" s="7">
        <f t="shared" si="183"/>
        <v>0.5</v>
      </c>
      <c r="AK269" s="10">
        <f t="shared" si="146"/>
        <v>300</v>
      </c>
      <c r="AL269" s="10">
        <f t="shared" si="184"/>
        <v>2772</v>
      </c>
      <c r="AM269" s="10">
        <f t="shared" si="185"/>
        <v>500</v>
      </c>
      <c r="AN269" s="6">
        <f t="shared" si="186"/>
        <v>300</v>
      </c>
      <c r="AO269" s="1">
        <f t="shared" si="191"/>
        <v>-30</v>
      </c>
    </row>
    <row r="270" spans="2:41" x14ac:dyDescent="0.2">
      <c r="B270" s="8">
        <f t="shared" si="192"/>
        <v>43420</v>
      </c>
      <c r="C270">
        <v>261</v>
      </c>
      <c r="D270" s="4">
        <v>5</v>
      </c>
      <c r="E270" s="5">
        <f t="shared" si="150"/>
        <v>5</v>
      </c>
      <c r="F270">
        <v>0</v>
      </c>
      <c r="G270" s="5">
        <f t="shared" si="151"/>
        <v>1305</v>
      </c>
      <c r="H270">
        <v>261</v>
      </c>
      <c r="I270" s="5">
        <f t="shared" si="152"/>
        <v>1160</v>
      </c>
      <c r="J270" s="5" t="str">
        <f t="shared" si="153"/>
        <v xml:space="preserve"> </v>
      </c>
      <c r="K270" s="5" t="str">
        <f t="shared" si="154"/>
        <v xml:space="preserve"> </v>
      </c>
      <c r="L270" s="5" t="str">
        <f t="shared" si="155"/>
        <v xml:space="preserve"> </v>
      </c>
      <c r="M270" t="str">
        <f t="shared" si="156"/>
        <v>F1</v>
      </c>
      <c r="N270" t="str">
        <f t="shared" si="171"/>
        <v xml:space="preserve"> </v>
      </c>
      <c r="O270" t="str">
        <f t="shared" si="172"/>
        <v xml:space="preserve"> </v>
      </c>
      <c r="P270" t="str">
        <f t="shared" si="173"/>
        <v xml:space="preserve"> </v>
      </c>
      <c r="Q270" t="str">
        <f t="shared" si="174"/>
        <v xml:space="preserve"> </v>
      </c>
      <c r="R270" t="str">
        <f t="shared" si="175"/>
        <v xml:space="preserve"> </v>
      </c>
      <c r="S270">
        <v>261</v>
      </c>
      <c r="T270">
        <f t="shared" si="145"/>
        <v>0.5</v>
      </c>
      <c r="U270" s="2">
        <f t="shared" si="144"/>
        <v>4399.9386883677344</v>
      </c>
      <c r="V270" s="2">
        <f t="shared" si="176"/>
        <v>5</v>
      </c>
      <c r="W270" s="2">
        <f t="shared" si="147"/>
        <v>0.5</v>
      </c>
      <c r="X270" s="5" t="str">
        <f t="shared" si="177"/>
        <v xml:space="preserve"> </v>
      </c>
      <c r="Y270" s="5" t="str">
        <f t="shared" si="178"/>
        <v xml:space="preserve"> </v>
      </c>
      <c r="Z270" s="5" t="str">
        <f t="shared" si="179"/>
        <v xml:space="preserve"> </v>
      </c>
      <c r="AA270" s="5" t="str">
        <f t="shared" si="180"/>
        <v xml:space="preserve"> </v>
      </c>
      <c r="AB270" s="5">
        <f t="shared" si="181"/>
        <v>13</v>
      </c>
      <c r="AC270">
        <v>261</v>
      </c>
      <c r="AD270" s="5">
        <f t="shared" si="182"/>
        <v>13</v>
      </c>
      <c r="AE270" s="4">
        <f t="shared" si="187"/>
        <v>5</v>
      </c>
      <c r="AF270" s="4">
        <f t="shared" si="188"/>
        <v>5</v>
      </c>
      <c r="AG270" s="4">
        <f t="shared" si="193"/>
        <v>5</v>
      </c>
      <c r="AH270" s="4">
        <f t="shared" si="189"/>
        <v>5</v>
      </c>
      <c r="AI270" s="4">
        <f t="shared" si="190"/>
        <v>5</v>
      </c>
      <c r="AJ270" s="7">
        <f t="shared" si="183"/>
        <v>0.5</v>
      </c>
      <c r="AK270" s="10">
        <f t="shared" si="146"/>
        <v>300</v>
      </c>
      <c r="AL270" s="10">
        <f t="shared" si="184"/>
        <v>2784</v>
      </c>
      <c r="AM270" s="10">
        <f t="shared" si="185"/>
        <v>500</v>
      </c>
      <c r="AN270" s="6">
        <f t="shared" si="186"/>
        <v>300</v>
      </c>
      <c r="AO270" s="1">
        <f t="shared" si="191"/>
        <v>-30</v>
      </c>
    </row>
    <row r="271" spans="2:41" x14ac:dyDescent="0.2">
      <c r="B271" s="8">
        <f t="shared" si="192"/>
        <v>43421</v>
      </c>
      <c r="C271">
        <v>262</v>
      </c>
      <c r="D271" s="4">
        <v>5</v>
      </c>
      <c r="E271" s="5">
        <f t="shared" si="150"/>
        <v>5</v>
      </c>
      <c r="F271">
        <v>0</v>
      </c>
      <c r="G271" s="5">
        <f t="shared" si="151"/>
        <v>1310</v>
      </c>
      <c r="H271">
        <v>262</v>
      </c>
      <c r="I271" s="5">
        <f t="shared" si="152"/>
        <v>1165</v>
      </c>
      <c r="J271" s="5" t="str">
        <f t="shared" si="153"/>
        <v xml:space="preserve"> </v>
      </c>
      <c r="K271" s="5" t="str">
        <f t="shared" si="154"/>
        <v xml:space="preserve"> </v>
      </c>
      <c r="L271" s="5" t="str">
        <f t="shared" si="155"/>
        <v xml:space="preserve"> </v>
      </c>
      <c r="M271" t="str">
        <f t="shared" si="156"/>
        <v>F1</v>
      </c>
      <c r="N271" t="str">
        <f t="shared" si="171"/>
        <v xml:space="preserve"> </v>
      </c>
      <c r="O271" t="str">
        <f t="shared" si="172"/>
        <v xml:space="preserve"> </v>
      </c>
      <c r="P271" t="str">
        <f t="shared" si="173"/>
        <v xml:space="preserve"> </v>
      </c>
      <c r="Q271" t="str">
        <f t="shared" si="174"/>
        <v xml:space="preserve"> </v>
      </c>
      <c r="R271" t="str">
        <f t="shared" si="175"/>
        <v xml:space="preserve"> </v>
      </c>
      <c r="S271">
        <v>262</v>
      </c>
      <c r="T271">
        <f t="shared" si="145"/>
        <v>0.5</v>
      </c>
      <c r="U271" s="2">
        <f t="shared" si="144"/>
        <v>4577.682809479782</v>
      </c>
      <c r="V271" s="2">
        <f t="shared" si="176"/>
        <v>5</v>
      </c>
      <c r="W271" s="2">
        <f t="shared" si="147"/>
        <v>0.5</v>
      </c>
      <c r="X271" s="5" t="str">
        <f t="shared" si="177"/>
        <v xml:space="preserve"> </v>
      </c>
      <c r="Y271" s="5" t="str">
        <f t="shared" si="178"/>
        <v xml:space="preserve"> </v>
      </c>
      <c r="Z271" s="5" t="str">
        <f t="shared" si="179"/>
        <v xml:space="preserve"> </v>
      </c>
      <c r="AA271" s="5" t="str">
        <f t="shared" si="180"/>
        <v xml:space="preserve"> </v>
      </c>
      <c r="AB271" s="5">
        <f t="shared" si="181"/>
        <v>13</v>
      </c>
      <c r="AC271">
        <v>262</v>
      </c>
      <c r="AD271" s="5">
        <f t="shared" si="182"/>
        <v>13</v>
      </c>
      <c r="AE271" s="4">
        <f t="shared" si="187"/>
        <v>5</v>
      </c>
      <c r="AF271" s="4">
        <f t="shared" si="188"/>
        <v>5</v>
      </c>
      <c r="AG271" s="4">
        <f t="shared" si="193"/>
        <v>5</v>
      </c>
      <c r="AH271" s="4">
        <f t="shared" si="189"/>
        <v>5</v>
      </c>
      <c r="AI271" s="4">
        <f t="shared" si="190"/>
        <v>5</v>
      </c>
      <c r="AJ271" s="7">
        <f t="shared" si="183"/>
        <v>0.5</v>
      </c>
      <c r="AK271" s="10">
        <f t="shared" si="146"/>
        <v>300</v>
      </c>
      <c r="AL271" s="10">
        <f t="shared" si="184"/>
        <v>2796</v>
      </c>
      <c r="AM271" s="10">
        <f t="shared" si="185"/>
        <v>500</v>
      </c>
      <c r="AN271" s="6">
        <f t="shared" si="186"/>
        <v>300</v>
      </c>
      <c r="AO271" s="1">
        <f t="shared" si="191"/>
        <v>-30</v>
      </c>
    </row>
    <row r="272" spans="2:41" x14ac:dyDescent="0.2">
      <c r="B272" s="8">
        <f t="shared" si="192"/>
        <v>43422</v>
      </c>
      <c r="C272">
        <v>263</v>
      </c>
      <c r="D272" s="4">
        <v>5</v>
      </c>
      <c r="E272" s="5">
        <f t="shared" si="150"/>
        <v>5</v>
      </c>
      <c r="F272">
        <v>0</v>
      </c>
      <c r="G272" s="5">
        <f t="shared" si="151"/>
        <v>1315</v>
      </c>
      <c r="H272">
        <v>263</v>
      </c>
      <c r="I272" s="5">
        <f t="shared" si="152"/>
        <v>1170</v>
      </c>
      <c r="J272" s="5" t="str">
        <f t="shared" si="153"/>
        <v xml:space="preserve"> </v>
      </c>
      <c r="K272" s="5" t="str">
        <f t="shared" si="154"/>
        <v xml:space="preserve"> </v>
      </c>
      <c r="L272" s="5" t="str">
        <f t="shared" si="155"/>
        <v xml:space="preserve"> </v>
      </c>
      <c r="M272" t="str">
        <f t="shared" si="156"/>
        <v>F1</v>
      </c>
      <c r="N272" t="str">
        <f t="shared" si="171"/>
        <v xml:space="preserve"> </v>
      </c>
      <c r="O272" t="str">
        <f t="shared" si="172"/>
        <v xml:space="preserve"> </v>
      </c>
      <c r="P272" t="str">
        <f t="shared" si="173"/>
        <v xml:space="preserve"> </v>
      </c>
      <c r="Q272" t="str">
        <f t="shared" si="174"/>
        <v xml:space="preserve"> </v>
      </c>
      <c r="R272" t="str">
        <f t="shared" si="175"/>
        <v xml:space="preserve"> </v>
      </c>
      <c r="S272">
        <v>263</v>
      </c>
      <c r="T272">
        <f t="shared" si="145"/>
        <v>0.5</v>
      </c>
      <c r="U272" s="2">
        <f t="shared" si="144"/>
        <v>4762.6073332855103</v>
      </c>
      <c r="V272" s="2">
        <f t="shared" si="176"/>
        <v>5</v>
      </c>
      <c r="W272" s="2">
        <f t="shared" si="147"/>
        <v>0.5</v>
      </c>
      <c r="X272" s="5" t="str">
        <f t="shared" si="177"/>
        <v xml:space="preserve"> </v>
      </c>
      <c r="Y272" s="5" t="str">
        <f t="shared" si="178"/>
        <v xml:space="preserve"> </v>
      </c>
      <c r="Z272" s="5" t="str">
        <f t="shared" si="179"/>
        <v xml:space="preserve"> </v>
      </c>
      <c r="AA272" s="5" t="str">
        <f t="shared" si="180"/>
        <v xml:space="preserve"> </v>
      </c>
      <c r="AB272" s="5">
        <f t="shared" si="181"/>
        <v>13</v>
      </c>
      <c r="AC272">
        <v>263</v>
      </c>
      <c r="AD272" s="5">
        <f t="shared" si="182"/>
        <v>13</v>
      </c>
      <c r="AE272" s="4">
        <f t="shared" si="187"/>
        <v>5</v>
      </c>
      <c r="AF272" s="4">
        <f t="shared" si="188"/>
        <v>5</v>
      </c>
      <c r="AG272" s="4">
        <f t="shared" si="193"/>
        <v>5</v>
      </c>
      <c r="AH272" s="4">
        <f t="shared" si="189"/>
        <v>5</v>
      </c>
      <c r="AI272" s="4">
        <f t="shared" si="190"/>
        <v>5</v>
      </c>
      <c r="AJ272" s="7">
        <f t="shared" si="183"/>
        <v>0.5</v>
      </c>
      <c r="AK272" s="10">
        <f t="shared" si="146"/>
        <v>300</v>
      </c>
      <c r="AL272" s="10">
        <f t="shared" si="184"/>
        <v>2808</v>
      </c>
      <c r="AM272" s="10">
        <f t="shared" si="185"/>
        <v>500</v>
      </c>
      <c r="AN272" s="6">
        <f t="shared" si="186"/>
        <v>300</v>
      </c>
      <c r="AO272" s="1">
        <f t="shared" si="191"/>
        <v>-30</v>
      </c>
    </row>
    <row r="273" spans="2:41" x14ac:dyDescent="0.2">
      <c r="B273" s="8">
        <f t="shared" si="192"/>
        <v>43423</v>
      </c>
      <c r="C273">
        <v>264</v>
      </c>
      <c r="D273" s="4">
        <v>5</v>
      </c>
      <c r="E273" s="5">
        <f t="shared" si="150"/>
        <v>5</v>
      </c>
      <c r="F273">
        <v>0</v>
      </c>
      <c r="G273" s="5">
        <f t="shared" si="151"/>
        <v>1320</v>
      </c>
      <c r="H273">
        <v>264</v>
      </c>
      <c r="I273" s="5">
        <f t="shared" si="152"/>
        <v>1175</v>
      </c>
      <c r="J273" s="5" t="str">
        <f t="shared" si="153"/>
        <v xml:space="preserve"> </v>
      </c>
      <c r="K273" s="5" t="str">
        <f t="shared" si="154"/>
        <v xml:space="preserve"> </v>
      </c>
      <c r="L273" s="5" t="str">
        <f t="shared" si="155"/>
        <v xml:space="preserve"> </v>
      </c>
      <c r="M273" t="str">
        <f t="shared" si="156"/>
        <v>F1</v>
      </c>
      <c r="N273" t="str">
        <f t="shared" si="171"/>
        <v xml:space="preserve"> </v>
      </c>
      <c r="O273" t="str">
        <f t="shared" si="172"/>
        <v xml:space="preserve"> </v>
      </c>
      <c r="P273" t="str">
        <f t="shared" si="173"/>
        <v xml:space="preserve"> </v>
      </c>
      <c r="Q273" t="str">
        <f t="shared" si="174"/>
        <v xml:space="preserve"> </v>
      </c>
      <c r="R273" t="str">
        <f t="shared" si="175"/>
        <v xml:space="preserve"> </v>
      </c>
      <c r="S273">
        <v>264</v>
      </c>
      <c r="T273">
        <f t="shared" si="145"/>
        <v>0.5</v>
      </c>
      <c r="U273" s="2">
        <f t="shared" si="144"/>
        <v>4955.0023294790626</v>
      </c>
      <c r="V273" s="2">
        <f t="shared" si="176"/>
        <v>5</v>
      </c>
      <c r="W273" s="2">
        <f t="shared" si="147"/>
        <v>0.5</v>
      </c>
      <c r="X273" s="5" t="str">
        <f t="shared" si="177"/>
        <v xml:space="preserve"> </v>
      </c>
      <c r="Y273" s="5" t="str">
        <f t="shared" si="178"/>
        <v xml:space="preserve"> </v>
      </c>
      <c r="Z273" s="5" t="str">
        <f t="shared" si="179"/>
        <v xml:space="preserve"> </v>
      </c>
      <c r="AA273" s="5" t="str">
        <f t="shared" si="180"/>
        <v xml:space="preserve"> </v>
      </c>
      <c r="AB273" s="5">
        <f t="shared" si="181"/>
        <v>13</v>
      </c>
      <c r="AC273">
        <v>264</v>
      </c>
      <c r="AD273" s="5">
        <f t="shared" si="182"/>
        <v>13</v>
      </c>
      <c r="AE273" s="4">
        <f t="shared" si="187"/>
        <v>5</v>
      </c>
      <c r="AF273" s="4">
        <f t="shared" si="188"/>
        <v>5</v>
      </c>
      <c r="AG273" s="4">
        <f t="shared" si="193"/>
        <v>5</v>
      </c>
      <c r="AH273" s="4">
        <f t="shared" si="189"/>
        <v>5</v>
      </c>
      <c r="AI273" s="4">
        <f t="shared" si="190"/>
        <v>5</v>
      </c>
      <c r="AJ273" s="7">
        <f t="shared" si="183"/>
        <v>0.5</v>
      </c>
      <c r="AK273" s="10">
        <f t="shared" si="146"/>
        <v>300</v>
      </c>
      <c r="AL273" s="10">
        <f t="shared" si="184"/>
        <v>2820</v>
      </c>
      <c r="AM273" s="10">
        <f t="shared" si="185"/>
        <v>500</v>
      </c>
      <c r="AN273" s="6">
        <f t="shared" si="186"/>
        <v>300</v>
      </c>
      <c r="AO273" s="1">
        <f t="shared" si="191"/>
        <v>-30</v>
      </c>
    </row>
    <row r="274" spans="2:41" x14ac:dyDescent="0.2">
      <c r="B274" s="8">
        <f t="shared" si="192"/>
        <v>43424</v>
      </c>
      <c r="C274">
        <v>265</v>
      </c>
      <c r="D274" s="4">
        <v>5</v>
      </c>
      <c r="E274" s="5">
        <f t="shared" si="150"/>
        <v>5</v>
      </c>
      <c r="F274">
        <v>0</v>
      </c>
      <c r="G274" s="5">
        <f t="shared" si="151"/>
        <v>1325</v>
      </c>
      <c r="H274">
        <v>265</v>
      </c>
      <c r="I274" s="5">
        <f t="shared" si="152"/>
        <v>1180</v>
      </c>
      <c r="J274" s="5" t="str">
        <f t="shared" si="153"/>
        <v xml:space="preserve"> </v>
      </c>
      <c r="K274" s="5" t="str">
        <f t="shared" si="154"/>
        <v xml:space="preserve"> </v>
      </c>
      <c r="L274" s="5" t="str">
        <f t="shared" si="155"/>
        <v xml:space="preserve"> </v>
      </c>
      <c r="M274" t="str">
        <f t="shared" si="156"/>
        <v>F1</v>
      </c>
      <c r="N274" t="str">
        <f t="shared" si="171"/>
        <v xml:space="preserve"> </v>
      </c>
      <c r="O274" t="str">
        <f t="shared" si="172"/>
        <v xml:space="preserve"> </v>
      </c>
      <c r="P274" t="str">
        <f t="shared" si="173"/>
        <v xml:space="preserve"> </v>
      </c>
      <c r="Q274" t="str">
        <f t="shared" si="174"/>
        <v xml:space="preserve"> </v>
      </c>
      <c r="R274" t="str">
        <f t="shared" si="175"/>
        <v xml:space="preserve"> </v>
      </c>
      <c r="S274">
        <v>265</v>
      </c>
      <c r="T274">
        <f t="shared" si="145"/>
        <v>0.5</v>
      </c>
      <c r="U274" s="2">
        <f t="shared" si="144"/>
        <v>5155.1695858198309</v>
      </c>
      <c r="V274" s="2">
        <f t="shared" si="176"/>
        <v>5</v>
      </c>
      <c r="W274" s="2">
        <f t="shared" si="147"/>
        <v>0.5</v>
      </c>
      <c r="X274" s="5" t="str">
        <f t="shared" si="177"/>
        <v xml:space="preserve"> </v>
      </c>
      <c r="Y274" s="5" t="str">
        <f t="shared" si="178"/>
        <v xml:space="preserve"> </v>
      </c>
      <c r="Z274" s="5" t="str">
        <f t="shared" si="179"/>
        <v xml:space="preserve"> </v>
      </c>
      <c r="AA274" s="5" t="str">
        <f t="shared" si="180"/>
        <v xml:space="preserve"> </v>
      </c>
      <c r="AB274" s="5">
        <f t="shared" si="181"/>
        <v>13</v>
      </c>
      <c r="AC274">
        <v>265</v>
      </c>
      <c r="AD274" s="5">
        <f t="shared" si="182"/>
        <v>13</v>
      </c>
      <c r="AE274" s="4">
        <f t="shared" si="187"/>
        <v>5</v>
      </c>
      <c r="AF274" s="4">
        <f t="shared" si="188"/>
        <v>5</v>
      </c>
      <c r="AG274" s="4">
        <f t="shared" si="193"/>
        <v>5</v>
      </c>
      <c r="AH274" s="4">
        <f t="shared" si="189"/>
        <v>5</v>
      </c>
      <c r="AI274" s="4">
        <f t="shared" si="190"/>
        <v>5</v>
      </c>
      <c r="AJ274" s="7">
        <f t="shared" si="183"/>
        <v>0.5</v>
      </c>
      <c r="AK274" s="10">
        <f t="shared" si="146"/>
        <v>300</v>
      </c>
      <c r="AL274" s="10">
        <f t="shared" si="184"/>
        <v>2832</v>
      </c>
      <c r="AM274" s="10">
        <f t="shared" si="185"/>
        <v>500</v>
      </c>
      <c r="AN274" s="6">
        <f t="shared" si="186"/>
        <v>300</v>
      </c>
      <c r="AO274" s="1">
        <f t="shared" si="191"/>
        <v>-30</v>
      </c>
    </row>
    <row r="275" spans="2:41" x14ac:dyDescent="0.2">
      <c r="B275" s="8">
        <f t="shared" si="192"/>
        <v>43425</v>
      </c>
      <c r="C275">
        <v>266</v>
      </c>
      <c r="D275" s="4">
        <v>5</v>
      </c>
      <c r="E275" s="5">
        <f t="shared" si="150"/>
        <v>5</v>
      </c>
      <c r="F275">
        <v>0</v>
      </c>
      <c r="G275" s="5">
        <f t="shared" si="151"/>
        <v>1330</v>
      </c>
      <c r="H275">
        <v>266</v>
      </c>
      <c r="I275" s="5">
        <f t="shared" si="152"/>
        <v>1185</v>
      </c>
      <c r="J275" s="5" t="str">
        <f t="shared" si="153"/>
        <v xml:space="preserve"> </v>
      </c>
      <c r="K275" s="5" t="str">
        <f t="shared" si="154"/>
        <v xml:space="preserve"> </v>
      </c>
      <c r="L275" s="5" t="str">
        <f t="shared" si="155"/>
        <v xml:space="preserve"> </v>
      </c>
      <c r="M275" t="str">
        <f t="shared" si="156"/>
        <v>F1</v>
      </c>
      <c r="N275" t="str">
        <f t="shared" si="171"/>
        <v xml:space="preserve"> </v>
      </c>
      <c r="O275" t="str">
        <f t="shared" si="172"/>
        <v xml:space="preserve"> </v>
      </c>
      <c r="P275" t="str">
        <f t="shared" si="173"/>
        <v xml:space="preserve"> </v>
      </c>
      <c r="Q275" t="str">
        <f t="shared" si="174"/>
        <v xml:space="preserve"> </v>
      </c>
      <c r="R275" t="str">
        <f t="shared" si="175"/>
        <v xml:space="preserve"> </v>
      </c>
      <c r="S275">
        <v>266</v>
      </c>
      <c r="T275">
        <f t="shared" si="145"/>
        <v>0.5</v>
      </c>
      <c r="U275" s="2">
        <f t="shared" si="144"/>
        <v>5363.4230815120063</v>
      </c>
      <c r="V275" s="2">
        <f t="shared" si="176"/>
        <v>5</v>
      </c>
      <c r="W275" s="2">
        <f t="shared" si="147"/>
        <v>0.5</v>
      </c>
      <c r="X275" s="5" t="str">
        <f t="shared" si="177"/>
        <v xml:space="preserve"> </v>
      </c>
      <c r="Y275" s="5" t="str">
        <f t="shared" si="178"/>
        <v xml:space="preserve"> </v>
      </c>
      <c r="Z275" s="5" t="str">
        <f t="shared" si="179"/>
        <v xml:space="preserve"> </v>
      </c>
      <c r="AA275" s="5" t="str">
        <f t="shared" si="180"/>
        <v xml:space="preserve"> </v>
      </c>
      <c r="AB275" s="5">
        <f t="shared" si="181"/>
        <v>13</v>
      </c>
      <c r="AC275">
        <v>266</v>
      </c>
      <c r="AD275" s="5">
        <f t="shared" si="182"/>
        <v>13</v>
      </c>
      <c r="AE275" s="4">
        <f t="shared" si="187"/>
        <v>5</v>
      </c>
      <c r="AF275" s="4">
        <f t="shared" si="188"/>
        <v>5</v>
      </c>
      <c r="AG275" s="4">
        <f t="shared" si="193"/>
        <v>5</v>
      </c>
      <c r="AH275" s="4">
        <f t="shared" si="189"/>
        <v>5</v>
      </c>
      <c r="AI275" s="4">
        <f t="shared" si="190"/>
        <v>5</v>
      </c>
      <c r="AJ275" s="7">
        <f t="shared" si="183"/>
        <v>0.5</v>
      </c>
      <c r="AK275" s="10">
        <f t="shared" si="146"/>
        <v>300</v>
      </c>
      <c r="AL275" s="10">
        <f t="shared" si="184"/>
        <v>2844</v>
      </c>
      <c r="AM275" s="10">
        <f t="shared" si="185"/>
        <v>500</v>
      </c>
      <c r="AN275" s="6">
        <f t="shared" si="186"/>
        <v>300</v>
      </c>
      <c r="AO275" s="1">
        <f t="shared" si="191"/>
        <v>-30</v>
      </c>
    </row>
    <row r="276" spans="2:41" x14ac:dyDescent="0.2">
      <c r="B276" s="8">
        <f t="shared" si="192"/>
        <v>43426</v>
      </c>
      <c r="C276">
        <v>267</v>
      </c>
      <c r="D276" s="4">
        <v>5</v>
      </c>
      <c r="E276" s="5">
        <f t="shared" si="150"/>
        <v>5</v>
      </c>
      <c r="F276">
        <v>0</v>
      </c>
      <c r="G276" s="5">
        <f t="shared" si="151"/>
        <v>1335</v>
      </c>
      <c r="H276">
        <v>267</v>
      </c>
      <c r="I276" s="5">
        <f t="shared" si="152"/>
        <v>1190</v>
      </c>
      <c r="J276" s="5" t="str">
        <f t="shared" si="153"/>
        <v xml:space="preserve"> </v>
      </c>
      <c r="K276" s="5" t="str">
        <f t="shared" si="154"/>
        <v xml:space="preserve"> </v>
      </c>
      <c r="L276" s="5" t="str">
        <f t="shared" si="155"/>
        <v xml:space="preserve"> </v>
      </c>
      <c r="M276" t="str">
        <f t="shared" si="156"/>
        <v>F1</v>
      </c>
      <c r="N276" t="str">
        <f t="shared" si="171"/>
        <v xml:space="preserve"> </v>
      </c>
      <c r="O276" t="str">
        <f t="shared" si="172"/>
        <v xml:space="preserve"> </v>
      </c>
      <c r="P276" t="str">
        <f t="shared" si="173"/>
        <v xml:space="preserve"> </v>
      </c>
      <c r="Q276" t="str">
        <f t="shared" si="174"/>
        <v xml:space="preserve"> </v>
      </c>
      <c r="R276" t="str">
        <f t="shared" si="175"/>
        <v xml:space="preserve"> </v>
      </c>
      <c r="S276">
        <v>267</v>
      </c>
      <c r="T276">
        <f t="shared" si="145"/>
        <v>0.5</v>
      </c>
      <c r="U276" s="2">
        <f t="shared" ref="U276:U315" si="194">$AR$33+($AR$34-$AR$33)*(2.7182^(2.4*(I276/$AR$23))-1)/10</f>
        <v>5580.0894797074052</v>
      </c>
      <c r="V276" s="2">
        <f t="shared" si="176"/>
        <v>5</v>
      </c>
      <c r="W276" s="2">
        <f t="shared" si="147"/>
        <v>0.5</v>
      </c>
      <c r="X276" s="5" t="str">
        <f t="shared" si="177"/>
        <v xml:space="preserve"> </v>
      </c>
      <c r="Y276" s="5" t="str">
        <f t="shared" si="178"/>
        <v xml:space="preserve"> </v>
      </c>
      <c r="Z276" s="5" t="str">
        <f t="shared" si="179"/>
        <v xml:space="preserve"> </v>
      </c>
      <c r="AA276" s="5" t="str">
        <f t="shared" si="180"/>
        <v xml:space="preserve"> </v>
      </c>
      <c r="AB276" s="5">
        <f t="shared" si="181"/>
        <v>13</v>
      </c>
      <c r="AC276">
        <v>267</v>
      </c>
      <c r="AD276" s="5">
        <f t="shared" si="182"/>
        <v>13</v>
      </c>
      <c r="AE276" s="4">
        <f t="shared" si="187"/>
        <v>5</v>
      </c>
      <c r="AF276" s="4">
        <f t="shared" si="188"/>
        <v>5</v>
      </c>
      <c r="AG276" s="4">
        <f t="shared" si="193"/>
        <v>5</v>
      </c>
      <c r="AH276" s="4">
        <f t="shared" si="189"/>
        <v>5</v>
      </c>
      <c r="AI276" s="4">
        <f t="shared" si="190"/>
        <v>5</v>
      </c>
      <c r="AJ276" s="7">
        <f t="shared" si="183"/>
        <v>0.5</v>
      </c>
      <c r="AK276" s="10">
        <f t="shared" si="146"/>
        <v>300</v>
      </c>
      <c r="AL276" s="10">
        <f t="shared" si="184"/>
        <v>2856</v>
      </c>
      <c r="AM276" s="10">
        <f t="shared" si="185"/>
        <v>500</v>
      </c>
      <c r="AN276" s="6">
        <f t="shared" si="186"/>
        <v>300</v>
      </c>
      <c r="AO276" s="1">
        <f t="shared" si="191"/>
        <v>-30</v>
      </c>
    </row>
    <row r="277" spans="2:41" x14ac:dyDescent="0.2">
      <c r="B277" s="8">
        <f t="shared" si="192"/>
        <v>43427</v>
      </c>
      <c r="C277">
        <v>268</v>
      </c>
      <c r="D277" s="4">
        <v>5</v>
      </c>
      <c r="E277" s="5">
        <f t="shared" si="150"/>
        <v>5</v>
      </c>
      <c r="F277">
        <v>0</v>
      </c>
      <c r="G277" s="5">
        <f t="shared" si="151"/>
        <v>1340</v>
      </c>
      <c r="H277">
        <v>268</v>
      </c>
      <c r="I277" s="5">
        <f t="shared" si="152"/>
        <v>1195</v>
      </c>
      <c r="J277" s="5" t="str">
        <f t="shared" si="153"/>
        <v xml:space="preserve"> </v>
      </c>
      <c r="K277" s="5" t="str">
        <f t="shared" si="154"/>
        <v xml:space="preserve"> </v>
      </c>
      <c r="L277" s="5" t="str">
        <f t="shared" si="155"/>
        <v xml:space="preserve"> </v>
      </c>
      <c r="M277" t="str">
        <f t="shared" si="156"/>
        <v>F1</v>
      </c>
      <c r="N277" t="str">
        <f t="shared" si="171"/>
        <v xml:space="preserve"> </v>
      </c>
      <c r="O277" t="str">
        <f t="shared" si="172"/>
        <v xml:space="preserve"> </v>
      </c>
      <c r="P277" t="str">
        <f t="shared" si="173"/>
        <v xml:space="preserve"> </v>
      </c>
      <c r="Q277" t="str">
        <f t="shared" si="174"/>
        <v xml:space="preserve"> </v>
      </c>
      <c r="R277" t="str">
        <f t="shared" si="175"/>
        <v xml:space="preserve"> </v>
      </c>
      <c r="S277">
        <v>268</v>
      </c>
      <c r="T277">
        <f t="shared" si="145"/>
        <v>0.5</v>
      </c>
      <c r="U277" s="2">
        <f t="shared" si="194"/>
        <v>5805.5086399041738</v>
      </c>
      <c r="V277" s="2">
        <f t="shared" si="176"/>
        <v>5</v>
      </c>
      <c r="W277" s="2">
        <f t="shared" si="147"/>
        <v>0.5</v>
      </c>
      <c r="X277" s="5" t="str">
        <f t="shared" si="177"/>
        <v xml:space="preserve"> </v>
      </c>
      <c r="Y277" s="5" t="str">
        <f t="shared" si="178"/>
        <v xml:space="preserve"> </v>
      </c>
      <c r="Z277" s="5" t="str">
        <f t="shared" si="179"/>
        <v xml:space="preserve"> </v>
      </c>
      <c r="AA277" s="5" t="str">
        <f t="shared" si="180"/>
        <v xml:space="preserve"> </v>
      </c>
      <c r="AB277" s="5">
        <f t="shared" si="181"/>
        <v>13</v>
      </c>
      <c r="AC277">
        <v>268</v>
      </c>
      <c r="AD277" s="5">
        <f t="shared" si="182"/>
        <v>13</v>
      </c>
      <c r="AE277" s="4">
        <f t="shared" si="187"/>
        <v>5</v>
      </c>
      <c r="AF277" s="4">
        <f t="shared" si="188"/>
        <v>5</v>
      </c>
      <c r="AG277" s="4">
        <f t="shared" si="193"/>
        <v>5</v>
      </c>
      <c r="AH277" s="4">
        <f t="shared" si="189"/>
        <v>5</v>
      </c>
      <c r="AI277" s="4">
        <f t="shared" si="190"/>
        <v>5</v>
      </c>
      <c r="AJ277" s="7">
        <f t="shared" si="183"/>
        <v>0.5</v>
      </c>
      <c r="AK277" s="10">
        <f t="shared" si="146"/>
        <v>300</v>
      </c>
      <c r="AL277" s="10">
        <f t="shared" si="184"/>
        <v>2868</v>
      </c>
      <c r="AM277" s="10">
        <f t="shared" si="185"/>
        <v>500</v>
      </c>
      <c r="AN277" s="6">
        <f t="shared" si="186"/>
        <v>300</v>
      </c>
      <c r="AO277" s="1">
        <f t="shared" si="191"/>
        <v>-30</v>
      </c>
    </row>
    <row r="278" spans="2:41" x14ac:dyDescent="0.2">
      <c r="B278" s="8">
        <f t="shared" si="192"/>
        <v>43428</v>
      </c>
      <c r="C278">
        <v>269</v>
      </c>
      <c r="D278" s="4">
        <v>5</v>
      </c>
      <c r="E278" s="5">
        <f t="shared" si="150"/>
        <v>5</v>
      </c>
      <c r="F278">
        <v>0</v>
      </c>
      <c r="G278" s="5">
        <f t="shared" si="151"/>
        <v>1345</v>
      </c>
      <c r="H278">
        <v>269</v>
      </c>
      <c r="I278" s="5">
        <f t="shared" si="152"/>
        <v>1200</v>
      </c>
      <c r="J278" s="5" t="str">
        <f t="shared" si="153"/>
        <v xml:space="preserve"> </v>
      </c>
      <c r="K278" s="5" t="str">
        <f t="shared" si="154"/>
        <v xml:space="preserve"> </v>
      </c>
      <c r="L278" s="5" t="str">
        <f t="shared" si="155"/>
        <v xml:space="preserve"> </v>
      </c>
      <c r="M278" t="str">
        <f t="shared" si="156"/>
        <v>F1</v>
      </c>
      <c r="N278" t="str">
        <f t="shared" si="171"/>
        <v xml:space="preserve"> </v>
      </c>
      <c r="O278" t="str">
        <f t="shared" si="172"/>
        <v xml:space="preserve"> </v>
      </c>
      <c r="P278" t="str">
        <f t="shared" si="173"/>
        <v xml:space="preserve"> </v>
      </c>
      <c r="Q278" t="str">
        <f t="shared" si="174"/>
        <v xml:space="preserve"> </v>
      </c>
      <c r="R278" t="str">
        <f t="shared" si="175"/>
        <v xml:space="preserve"> </v>
      </c>
      <c r="S278">
        <v>269</v>
      </c>
      <c r="T278">
        <f t="shared" si="145"/>
        <v>0.5</v>
      </c>
      <c r="U278" s="2">
        <f t="shared" si="194"/>
        <v>6040.0341510449816</v>
      </c>
      <c r="V278" s="2">
        <f t="shared" si="176"/>
        <v>5</v>
      </c>
      <c r="W278" s="2">
        <f t="shared" si="147"/>
        <v>0.5</v>
      </c>
      <c r="X278" s="5" t="str">
        <f t="shared" si="177"/>
        <v xml:space="preserve"> </v>
      </c>
      <c r="Y278" s="5" t="str">
        <f t="shared" si="178"/>
        <v xml:space="preserve"> </v>
      </c>
      <c r="Z278" s="5" t="str">
        <f t="shared" si="179"/>
        <v xml:space="preserve"> </v>
      </c>
      <c r="AA278" s="5" t="str">
        <f t="shared" si="180"/>
        <v xml:space="preserve"> </v>
      </c>
      <c r="AB278" s="5">
        <f t="shared" si="181"/>
        <v>13</v>
      </c>
      <c r="AC278">
        <v>269</v>
      </c>
      <c r="AD278" s="5">
        <f t="shared" si="182"/>
        <v>13</v>
      </c>
      <c r="AE278" s="4">
        <f t="shared" si="187"/>
        <v>5</v>
      </c>
      <c r="AF278" s="4">
        <f t="shared" si="188"/>
        <v>5</v>
      </c>
      <c r="AG278" s="4">
        <f t="shared" si="193"/>
        <v>5</v>
      </c>
      <c r="AH278" s="4">
        <f t="shared" si="189"/>
        <v>5</v>
      </c>
      <c r="AI278" s="4">
        <f t="shared" si="190"/>
        <v>5</v>
      </c>
      <c r="AJ278" s="7">
        <f t="shared" si="183"/>
        <v>0.5</v>
      </c>
      <c r="AK278" s="10">
        <f t="shared" si="146"/>
        <v>300</v>
      </c>
      <c r="AL278" s="10">
        <f t="shared" si="184"/>
        <v>2880</v>
      </c>
      <c r="AM278" s="10">
        <f t="shared" si="185"/>
        <v>500</v>
      </c>
      <c r="AN278" s="6">
        <f t="shared" si="186"/>
        <v>300</v>
      </c>
      <c r="AO278" s="1">
        <f t="shared" si="191"/>
        <v>-30</v>
      </c>
    </row>
    <row r="279" spans="2:41" x14ac:dyDescent="0.2">
      <c r="B279" s="8">
        <f t="shared" si="192"/>
        <v>43429</v>
      </c>
      <c r="C279">
        <v>270</v>
      </c>
      <c r="D279" s="4">
        <v>5</v>
      </c>
      <c r="E279" s="5">
        <f t="shared" si="150"/>
        <v>5</v>
      </c>
      <c r="F279">
        <v>0</v>
      </c>
      <c r="G279" s="5">
        <f t="shared" si="151"/>
        <v>1350</v>
      </c>
      <c r="H279">
        <v>270</v>
      </c>
      <c r="I279" s="5">
        <f t="shared" si="152"/>
        <v>1205</v>
      </c>
      <c r="J279" s="5" t="str">
        <f t="shared" si="153"/>
        <v xml:space="preserve"> </v>
      </c>
      <c r="K279" s="5" t="str">
        <f t="shared" si="154"/>
        <v xml:space="preserve"> </v>
      </c>
      <c r="L279" s="5" t="str">
        <f t="shared" si="155"/>
        <v xml:space="preserve"> </v>
      </c>
      <c r="M279" t="str">
        <f t="shared" si="156"/>
        <v>F1</v>
      </c>
      <c r="N279" t="str">
        <f t="shared" si="171"/>
        <v xml:space="preserve"> </v>
      </c>
      <c r="O279" t="str">
        <f t="shared" si="172"/>
        <v xml:space="preserve"> </v>
      </c>
      <c r="P279" t="str">
        <f t="shared" si="173"/>
        <v xml:space="preserve"> </v>
      </c>
      <c r="Q279" t="str">
        <f t="shared" si="174"/>
        <v xml:space="preserve"> </v>
      </c>
      <c r="R279" t="str">
        <f t="shared" si="175"/>
        <v xml:space="preserve"> </v>
      </c>
      <c r="S279">
        <v>270</v>
      </c>
      <c r="T279">
        <f t="shared" si="145"/>
        <v>0.5</v>
      </c>
      <c r="U279" s="2">
        <f t="shared" si="194"/>
        <v>6284.0338861511</v>
      </c>
      <c r="V279" s="2">
        <f t="shared" si="176"/>
        <v>5</v>
      </c>
      <c r="W279" s="2">
        <f t="shared" si="147"/>
        <v>0.5</v>
      </c>
      <c r="X279" s="5" t="str">
        <f t="shared" si="177"/>
        <v xml:space="preserve"> </v>
      </c>
      <c r="Y279" s="5" t="str">
        <f t="shared" si="178"/>
        <v xml:space="preserve"> </v>
      </c>
      <c r="Z279" s="5" t="str">
        <f t="shared" si="179"/>
        <v xml:space="preserve"> </v>
      </c>
      <c r="AA279" s="5" t="str">
        <f t="shared" si="180"/>
        <v xml:space="preserve"> </v>
      </c>
      <c r="AB279" s="5">
        <f t="shared" si="181"/>
        <v>13</v>
      </c>
      <c r="AC279">
        <v>270</v>
      </c>
      <c r="AD279" s="5">
        <f t="shared" si="182"/>
        <v>13</v>
      </c>
      <c r="AE279" s="4">
        <f t="shared" si="187"/>
        <v>5</v>
      </c>
      <c r="AF279" s="4">
        <f t="shared" si="188"/>
        <v>5</v>
      </c>
      <c r="AG279" s="4">
        <f t="shared" si="193"/>
        <v>5</v>
      </c>
      <c r="AH279" s="4">
        <f t="shared" si="189"/>
        <v>5</v>
      </c>
      <c r="AI279" s="4">
        <f t="shared" si="190"/>
        <v>5</v>
      </c>
      <c r="AJ279" s="7">
        <f t="shared" si="183"/>
        <v>0.5</v>
      </c>
      <c r="AK279" s="10">
        <f t="shared" si="146"/>
        <v>300</v>
      </c>
      <c r="AL279" s="10">
        <f t="shared" si="184"/>
        <v>2892</v>
      </c>
      <c r="AM279" s="10">
        <f t="shared" si="185"/>
        <v>500</v>
      </c>
      <c r="AN279" s="6">
        <f t="shared" si="186"/>
        <v>300</v>
      </c>
      <c r="AO279" s="1">
        <f t="shared" si="191"/>
        <v>-30</v>
      </c>
    </row>
    <row r="280" spans="2:41" x14ac:dyDescent="0.2">
      <c r="B280" s="8">
        <f t="shared" si="192"/>
        <v>43430</v>
      </c>
      <c r="C280">
        <v>271</v>
      </c>
      <c r="D280" s="4">
        <v>5</v>
      </c>
      <c r="E280" s="5">
        <f t="shared" si="150"/>
        <v>5</v>
      </c>
      <c r="F280">
        <v>0</v>
      </c>
      <c r="G280" s="5">
        <f t="shared" si="151"/>
        <v>1355</v>
      </c>
      <c r="H280">
        <v>271</v>
      </c>
      <c r="I280" s="5">
        <f t="shared" si="152"/>
        <v>1210</v>
      </c>
      <c r="J280" s="5" t="str">
        <f t="shared" si="153"/>
        <v xml:space="preserve"> </v>
      </c>
      <c r="K280" s="5" t="str">
        <f t="shared" si="154"/>
        <v xml:space="preserve"> </v>
      </c>
      <c r="L280" s="5" t="str">
        <f t="shared" si="155"/>
        <v xml:space="preserve"> </v>
      </c>
      <c r="M280" t="str">
        <f t="shared" si="156"/>
        <v>F1</v>
      </c>
      <c r="N280" t="str">
        <f t="shared" si="171"/>
        <v xml:space="preserve"> </v>
      </c>
      <c r="O280" t="str">
        <f t="shared" si="172"/>
        <v xml:space="preserve"> </v>
      </c>
      <c r="P280" t="str">
        <f t="shared" si="173"/>
        <v xml:space="preserve"> </v>
      </c>
      <c r="Q280" t="str">
        <f t="shared" si="174"/>
        <v xml:space="preserve"> </v>
      </c>
      <c r="R280" t="str">
        <f t="shared" si="175"/>
        <v xml:space="preserve"> </v>
      </c>
      <c r="S280">
        <v>271</v>
      </c>
      <c r="T280">
        <f t="shared" si="145"/>
        <v>0.5</v>
      </c>
      <c r="U280" s="2">
        <f t="shared" si="194"/>
        <v>6537.8905793622525</v>
      </c>
      <c r="V280" s="2">
        <f t="shared" si="176"/>
        <v>5</v>
      </c>
      <c r="W280" s="2">
        <f t="shared" si="147"/>
        <v>0.5</v>
      </c>
      <c r="X280" s="5" t="str">
        <f t="shared" si="177"/>
        <v xml:space="preserve"> </v>
      </c>
      <c r="Y280" s="5" t="str">
        <f t="shared" si="178"/>
        <v xml:space="preserve"> </v>
      </c>
      <c r="Z280" s="5" t="str">
        <f t="shared" si="179"/>
        <v xml:space="preserve"> </v>
      </c>
      <c r="AA280" s="5" t="str">
        <f t="shared" si="180"/>
        <v xml:space="preserve"> </v>
      </c>
      <c r="AB280" s="5">
        <f t="shared" si="181"/>
        <v>13</v>
      </c>
      <c r="AC280">
        <v>271</v>
      </c>
      <c r="AD280" s="5">
        <f t="shared" si="182"/>
        <v>13</v>
      </c>
      <c r="AE280" s="4">
        <f t="shared" si="187"/>
        <v>5</v>
      </c>
      <c r="AF280" s="4">
        <f t="shared" si="188"/>
        <v>5</v>
      </c>
      <c r="AG280" s="4">
        <f t="shared" si="193"/>
        <v>5</v>
      </c>
      <c r="AH280" s="4">
        <f t="shared" si="189"/>
        <v>5</v>
      </c>
      <c r="AI280" s="4">
        <f t="shared" si="190"/>
        <v>5</v>
      </c>
      <c r="AJ280" s="7">
        <f t="shared" si="183"/>
        <v>0.5</v>
      </c>
      <c r="AK280" s="10">
        <f t="shared" si="146"/>
        <v>300</v>
      </c>
      <c r="AL280" s="10">
        <f t="shared" si="184"/>
        <v>2904</v>
      </c>
      <c r="AM280" s="10">
        <f t="shared" si="185"/>
        <v>500</v>
      </c>
      <c r="AN280" s="6">
        <f t="shared" si="186"/>
        <v>300</v>
      </c>
      <c r="AO280" s="1">
        <f t="shared" si="191"/>
        <v>-30</v>
      </c>
    </row>
    <row r="281" spans="2:41" x14ac:dyDescent="0.2">
      <c r="B281" s="8">
        <f t="shared" si="192"/>
        <v>43431</v>
      </c>
      <c r="C281">
        <v>272</v>
      </c>
      <c r="D281" s="4">
        <v>5</v>
      </c>
      <c r="E281" s="5">
        <f t="shared" si="150"/>
        <v>5</v>
      </c>
      <c r="F281">
        <v>0</v>
      </c>
      <c r="G281" s="5">
        <f t="shared" si="151"/>
        <v>1360</v>
      </c>
      <c r="H281">
        <v>272</v>
      </c>
      <c r="I281" s="5">
        <f t="shared" si="152"/>
        <v>1215</v>
      </c>
      <c r="J281" s="5" t="str">
        <f t="shared" si="153"/>
        <v xml:space="preserve"> </v>
      </c>
      <c r="K281" s="5" t="str">
        <f t="shared" si="154"/>
        <v xml:space="preserve"> </v>
      </c>
      <c r="L281" s="5" t="str">
        <f t="shared" si="155"/>
        <v xml:space="preserve"> </v>
      </c>
      <c r="M281" t="str">
        <f t="shared" si="156"/>
        <v>F1</v>
      </c>
      <c r="N281" t="str">
        <f t="shared" si="171"/>
        <v xml:space="preserve"> </v>
      </c>
      <c r="O281" t="str">
        <f t="shared" si="172"/>
        <v xml:space="preserve"> </v>
      </c>
      <c r="P281" t="str">
        <f t="shared" si="173"/>
        <v xml:space="preserve"> </v>
      </c>
      <c r="Q281" t="str">
        <f t="shared" si="174"/>
        <v xml:space="preserve"> </v>
      </c>
      <c r="R281" t="str">
        <f t="shared" si="175"/>
        <v xml:space="preserve"> </v>
      </c>
      <c r="S281">
        <v>272</v>
      </c>
      <c r="T281">
        <f t="shared" si="145"/>
        <v>0.5</v>
      </c>
      <c r="U281" s="2">
        <f t="shared" si="194"/>
        <v>6802.0024262872994</v>
      </c>
      <c r="V281" s="2">
        <f t="shared" si="176"/>
        <v>5</v>
      </c>
      <c r="W281" s="2">
        <f t="shared" si="147"/>
        <v>0.5</v>
      </c>
      <c r="X281" s="5" t="str">
        <f t="shared" si="177"/>
        <v xml:space="preserve"> </v>
      </c>
      <c r="Y281" s="5" t="str">
        <f t="shared" si="178"/>
        <v xml:space="preserve"> </v>
      </c>
      <c r="Z281" s="5" t="str">
        <f t="shared" si="179"/>
        <v xml:space="preserve"> </v>
      </c>
      <c r="AA281" s="5" t="str">
        <f t="shared" si="180"/>
        <v xml:space="preserve"> </v>
      </c>
      <c r="AB281" s="5">
        <f t="shared" si="181"/>
        <v>13</v>
      </c>
      <c r="AC281">
        <v>272</v>
      </c>
      <c r="AD281" s="5">
        <f t="shared" si="182"/>
        <v>13</v>
      </c>
      <c r="AE281" s="4">
        <f t="shared" si="187"/>
        <v>5</v>
      </c>
      <c r="AF281" s="4">
        <f t="shared" si="188"/>
        <v>5</v>
      </c>
      <c r="AG281" s="4">
        <f t="shared" si="193"/>
        <v>5</v>
      </c>
      <c r="AH281" s="4">
        <f t="shared" si="189"/>
        <v>5</v>
      </c>
      <c r="AI281" s="4">
        <f t="shared" si="190"/>
        <v>5</v>
      </c>
      <c r="AJ281" s="7">
        <f t="shared" si="183"/>
        <v>0.5</v>
      </c>
      <c r="AK281" s="10">
        <f t="shared" si="146"/>
        <v>300</v>
      </c>
      <c r="AL281" s="10">
        <f t="shared" si="184"/>
        <v>2916</v>
      </c>
      <c r="AM281" s="10">
        <f t="shared" si="185"/>
        <v>500</v>
      </c>
      <c r="AN281" s="6">
        <f t="shared" si="186"/>
        <v>300</v>
      </c>
      <c r="AO281" s="1">
        <f t="shared" si="191"/>
        <v>-30</v>
      </c>
    </row>
    <row r="282" spans="2:41" x14ac:dyDescent="0.2">
      <c r="B282" s="8">
        <f t="shared" si="192"/>
        <v>43432</v>
      </c>
      <c r="C282">
        <v>273</v>
      </c>
      <c r="D282" s="4">
        <v>5</v>
      </c>
      <c r="E282" s="5">
        <f t="shared" si="150"/>
        <v>5</v>
      </c>
      <c r="F282">
        <v>0</v>
      </c>
      <c r="G282" s="5">
        <f t="shared" si="151"/>
        <v>1365</v>
      </c>
      <c r="H282">
        <v>273</v>
      </c>
      <c r="I282" s="5">
        <f t="shared" si="152"/>
        <v>1220</v>
      </c>
      <c r="J282" s="5" t="str">
        <f t="shared" si="153"/>
        <v xml:space="preserve"> </v>
      </c>
      <c r="K282" s="5" t="str">
        <f t="shared" si="154"/>
        <v xml:space="preserve"> </v>
      </c>
      <c r="L282" s="5" t="str">
        <f t="shared" si="155"/>
        <v xml:space="preserve"> </v>
      </c>
      <c r="M282" t="str">
        <f t="shared" si="156"/>
        <v>F1</v>
      </c>
      <c r="N282" t="str">
        <f t="shared" si="171"/>
        <v xml:space="preserve"> </v>
      </c>
      <c r="O282" t="str">
        <f t="shared" si="172"/>
        <v xml:space="preserve"> </v>
      </c>
      <c r="P282" t="str">
        <f t="shared" si="173"/>
        <v xml:space="preserve"> </v>
      </c>
      <c r="Q282" t="str">
        <f t="shared" si="174"/>
        <v xml:space="preserve"> </v>
      </c>
      <c r="R282" t="str">
        <f t="shared" si="175"/>
        <v xml:space="preserve"> </v>
      </c>
      <c r="S282">
        <v>273</v>
      </c>
      <c r="T282">
        <f t="shared" si="145"/>
        <v>0.5</v>
      </c>
      <c r="U282" s="2">
        <f t="shared" si="194"/>
        <v>7076.7837086076252</v>
      </c>
      <c r="V282" s="2">
        <f t="shared" si="176"/>
        <v>5</v>
      </c>
      <c r="W282" s="2">
        <f t="shared" si="147"/>
        <v>0.5</v>
      </c>
      <c r="X282" s="5" t="str">
        <f t="shared" si="177"/>
        <v xml:space="preserve"> </v>
      </c>
      <c r="Y282" s="5" t="str">
        <f t="shared" si="178"/>
        <v xml:space="preserve"> </v>
      </c>
      <c r="Z282" s="5" t="str">
        <f t="shared" si="179"/>
        <v xml:space="preserve"> </v>
      </c>
      <c r="AA282" s="5" t="str">
        <f t="shared" si="180"/>
        <v xml:space="preserve"> </v>
      </c>
      <c r="AB282" s="5">
        <f t="shared" si="181"/>
        <v>13</v>
      </c>
      <c r="AC282">
        <v>273</v>
      </c>
      <c r="AD282" s="5">
        <f t="shared" si="182"/>
        <v>13</v>
      </c>
      <c r="AE282" s="4">
        <f t="shared" si="187"/>
        <v>5</v>
      </c>
      <c r="AF282" s="4">
        <f t="shared" si="188"/>
        <v>5</v>
      </c>
      <c r="AG282" s="4">
        <f t="shared" si="193"/>
        <v>5</v>
      </c>
      <c r="AH282" s="4">
        <f t="shared" si="189"/>
        <v>5</v>
      </c>
      <c r="AI282" s="4">
        <f t="shared" si="190"/>
        <v>5</v>
      </c>
      <c r="AJ282" s="7">
        <f t="shared" si="183"/>
        <v>0.5</v>
      </c>
      <c r="AK282" s="10">
        <f t="shared" si="146"/>
        <v>300</v>
      </c>
      <c r="AL282" s="10">
        <f t="shared" si="184"/>
        <v>2928</v>
      </c>
      <c r="AM282" s="10">
        <f t="shared" si="185"/>
        <v>500</v>
      </c>
      <c r="AN282" s="6">
        <f t="shared" si="186"/>
        <v>300</v>
      </c>
      <c r="AO282" s="1">
        <f t="shared" si="191"/>
        <v>-30</v>
      </c>
    </row>
    <row r="283" spans="2:41" x14ac:dyDescent="0.2">
      <c r="B283" s="8">
        <f t="shared" si="192"/>
        <v>43433</v>
      </c>
      <c r="C283">
        <v>274</v>
      </c>
      <c r="D283" s="4">
        <v>5</v>
      </c>
      <c r="E283" s="5">
        <f t="shared" si="150"/>
        <v>5</v>
      </c>
      <c r="F283">
        <v>0</v>
      </c>
      <c r="G283" s="5">
        <f t="shared" si="151"/>
        <v>1370</v>
      </c>
      <c r="H283">
        <v>274</v>
      </c>
      <c r="I283" s="5">
        <f t="shared" si="152"/>
        <v>1225</v>
      </c>
      <c r="J283" s="5" t="str">
        <f t="shared" si="153"/>
        <v xml:space="preserve"> </v>
      </c>
      <c r="K283" s="5" t="str">
        <f t="shared" si="154"/>
        <v xml:space="preserve"> </v>
      </c>
      <c r="L283" s="5" t="str">
        <f t="shared" si="155"/>
        <v xml:space="preserve"> </v>
      </c>
      <c r="M283" t="str">
        <f t="shared" si="156"/>
        <v>F1</v>
      </c>
      <c r="N283" t="str">
        <f t="shared" si="171"/>
        <v xml:space="preserve"> </v>
      </c>
      <c r="O283" t="str">
        <f t="shared" si="172"/>
        <v xml:space="preserve"> </v>
      </c>
      <c r="P283" t="str">
        <f t="shared" si="173"/>
        <v xml:space="preserve"> </v>
      </c>
      <c r="Q283" t="str">
        <f t="shared" si="174"/>
        <v xml:space="preserve"> </v>
      </c>
      <c r="R283" t="str">
        <f t="shared" si="175"/>
        <v xml:space="preserve"> </v>
      </c>
      <c r="S283">
        <v>274</v>
      </c>
      <c r="T283">
        <f t="shared" si="145"/>
        <v>0.5</v>
      </c>
      <c r="U283" s="2">
        <f t="shared" si="194"/>
        <v>7362.6654439128515</v>
      </c>
      <c r="V283" s="2">
        <f t="shared" si="176"/>
        <v>5</v>
      </c>
      <c r="W283" s="2">
        <f t="shared" si="147"/>
        <v>0.5</v>
      </c>
      <c r="X283" s="5" t="str">
        <f t="shared" si="177"/>
        <v xml:space="preserve"> </v>
      </c>
      <c r="Y283" s="5" t="str">
        <f t="shared" si="178"/>
        <v xml:space="preserve"> </v>
      </c>
      <c r="Z283" s="5" t="str">
        <f t="shared" si="179"/>
        <v xml:space="preserve"> </v>
      </c>
      <c r="AA283" s="5" t="str">
        <f t="shared" si="180"/>
        <v xml:space="preserve"> </v>
      </c>
      <c r="AB283" s="5">
        <f t="shared" si="181"/>
        <v>13</v>
      </c>
      <c r="AC283">
        <v>274</v>
      </c>
      <c r="AD283" s="5">
        <f t="shared" si="182"/>
        <v>13</v>
      </c>
      <c r="AE283" s="4">
        <f t="shared" si="187"/>
        <v>5</v>
      </c>
      <c r="AF283" s="4">
        <f t="shared" si="188"/>
        <v>5</v>
      </c>
      <c r="AG283" s="4">
        <f t="shared" si="193"/>
        <v>5</v>
      </c>
      <c r="AH283" s="4">
        <f t="shared" si="189"/>
        <v>5</v>
      </c>
      <c r="AI283" s="4">
        <f t="shared" si="190"/>
        <v>5</v>
      </c>
      <c r="AJ283" s="7">
        <f t="shared" si="183"/>
        <v>0.5</v>
      </c>
      <c r="AK283" s="10">
        <f t="shared" si="146"/>
        <v>300</v>
      </c>
      <c r="AL283" s="10">
        <f t="shared" si="184"/>
        <v>2940</v>
      </c>
      <c r="AM283" s="10">
        <f t="shared" si="185"/>
        <v>500</v>
      </c>
      <c r="AN283" s="6">
        <f t="shared" si="186"/>
        <v>300</v>
      </c>
      <c r="AO283" s="1">
        <f t="shared" si="191"/>
        <v>-30</v>
      </c>
    </row>
    <row r="284" spans="2:41" x14ac:dyDescent="0.2">
      <c r="B284" s="8">
        <f t="shared" si="192"/>
        <v>43434</v>
      </c>
      <c r="C284">
        <v>275</v>
      </c>
      <c r="D284" s="4">
        <v>5</v>
      </c>
      <c r="E284" s="5">
        <f t="shared" si="150"/>
        <v>5</v>
      </c>
      <c r="F284">
        <v>0</v>
      </c>
      <c r="G284" s="5">
        <f t="shared" si="151"/>
        <v>1375</v>
      </c>
      <c r="H284">
        <v>275</v>
      </c>
      <c r="I284" s="5">
        <f t="shared" si="152"/>
        <v>1230</v>
      </c>
      <c r="J284" s="5" t="str">
        <f t="shared" si="153"/>
        <v xml:space="preserve"> </v>
      </c>
      <c r="K284" s="5" t="str">
        <f t="shared" si="154"/>
        <v xml:space="preserve"> </v>
      </c>
      <c r="L284" s="5" t="str">
        <f t="shared" si="155"/>
        <v xml:space="preserve"> </v>
      </c>
      <c r="M284" t="str">
        <f t="shared" si="156"/>
        <v>F1</v>
      </c>
      <c r="N284" t="str">
        <f t="shared" si="171"/>
        <v xml:space="preserve"> </v>
      </c>
      <c r="O284" t="str">
        <f t="shared" si="172"/>
        <v xml:space="preserve"> </v>
      </c>
      <c r="P284" t="str">
        <f t="shared" si="173"/>
        <v xml:space="preserve"> </v>
      </c>
      <c r="Q284" t="str">
        <f t="shared" si="174"/>
        <v xml:space="preserve"> </v>
      </c>
      <c r="R284" t="str">
        <f t="shared" si="175"/>
        <v xml:space="preserve"> </v>
      </c>
      <c r="S284">
        <v>275</v>
      </c>
      <c r="T284">
        <f t="shared" si="145"/>
        <v>0.5</v>
      </c>
      <c r="U284" s="2">
        <f t="shared" si="194"/>
        <v>7660.0960617882683</v>
      </c>
      <c r="V284" s="2">
        <f t="shared" si="176"/>
        <v>5</v>
      </c>
      <c r="W284" s="2">
        <f t="shared" si="147"/>
        <v>0.5</v>
      </c>
      <c r="X284" s="5" t="str">
        <f t="shared" si="177"/>
        <v xml:space="preserve"> </v>
      </c>
      <c r="Y284" s="5" t="str">
        <f t="shared" si="178"/>
        <v xml:space="preserve"> </v>
      </c>
      <c r="Z284" s="5" t="str">
        <f t="shared" si="179"/>
        <v xml:space="preserve"> </v>
      </c>
      <c r="AA284" s="5" t="str">
        <f t="shared" si="180"/>
        <v xml:space="preserve"> </v>
      </c>
      <c r="AB284" s="5">
        <f t="shared" si="181"/>
        <v>13</v>
      </c>
      <c r="AC284">
        <v>275</v>
      </c>
      <c r="AD284" s="5">
        <f t="shared" si="182"/>
        <v>13</v>
      </c>
      <c r="AE284" s="4">
        <f t="shared" si="187"/>
        <v>5</v>
      </c>
      <c r="AF284" s="4">
        <f t="shared" si="188"/>
        <v>5</v>
      </c>
      <c r="AG284" s="4">
        <f t="shared" si="193"/>
        <v>5</v>
      </c>
      <c r="AH284" s="4">
        <f t="shared" si="189"/>
        <v>5</v>
      </c>
      <c r="AI284" s="4">
        <f t="shared" si="190"/>
        <v>5</v>
      </c>
      <c r="AJ284" s="7">
        <f t="shared" si="183"/>
        <v>0.5</v>
      </c>
      <c r="AK284" s="10">
        <f t="shared" si="146"/>
        <v>300</v>
      </c>
      <c r="AL284" s="10">
        <f t="shared" si="184"/>
        <v>2952</v>
      </c>
      <c r="AM284" s="10">
        <f t="shared" si="185"/>
        <v>500</v>
      </c>
      <c r="AN284" s="6">
        <f t="shared" si="186"/>
        <v>300</v>
      </c>
      <c r="AO284" s="1">
        <f t="shared" si="191"/>
        <v>-30</v>
      </c>
    </row>
    <row r="285" spans="2:41" x14ac:dyDescent="0.2">
      <c r="B285" s="8">
        <f t="shared" si="192"/>
        <v>43435</v>
      </c>
      <c r="C285">
        <v>276</v>
      </c>
      <c r="D285" s="4">
        <v>5</v>
      </c>
      <c r="E285" s="5">
        <f t="shared" si="150"/>
        <v>5</v>
      </c>
      <c r="F285">
        <v>0</v>
      </c>
      <c r="G285" s="5">
        <f t="shared" si="151"/>
        <v>1380</v>
      </c>
      <c r="H285">
        <v>276</v>
      </c>
      <c r="I285" s="5">
        <f t="shared" si="152"/>
        <v>1235</v>
      </c>
      <c r="J285" s="5" t="str">
        <f t="shared" si="153"/>
        <v xml:space="preserve"> </v>
      </c>
      <c r="K285" s="5" t="str">
        <f t="shared" si="154"/>
        <v xml:space="preserve"> </v>
      </c>
      <c r="L285" s="5" t="str">
        <f t="shared" si="155"/>
        <v xml:space="preserve"> </v>
      </c>
      <c r="M285" t="str">
        <f t="shared" si="156"/>
        <v>F1</v>
      </c>
      <c r="N285" t="str">
        <f t="shared" si="171"/>
        <v xml:space="preserve"> </v>
      </c>
      <c r="O285" t="str">
        <f t="shared" si="172"/>
        <v xml:space="preserve"> </v>
      </c>
      <c r="P285" t="str">
        <f t="shared" si="173"/>
        <v xml:space="preserve"> </v>
      </c>
      <c r="Q285" t="str">
        <f t="shared" si="174"/>
        <v xml:space="preserve"> </v>
      </c>
      <c r="R285" t="str">
        <f t="shared" si="175"/>
        <v xml:space="preserve"> </v>
      </c>
      <c r="S285">
        <v>276</v>
      </c>
      <c r="T285">
        <f t="shared" si="145"/>
        <v>0.5</v>
      </c>
      <c r="U285" s="2">
        <f t="shared" si="194"/>
        <v>7969.5421072143508</v>
      </c>
      <c r="V285" s="2">
        <f t="shared" si="176"/>
        <v>5</v>
      </c>
      <c r="W285" s="2">
        <f t="shared" si="147"/>
        <v>0.5</v>
      </c>
      <c r="X285" s="5" t="str">
        <f t="shared" si="177"/>
        <v xml:space="preserve"> </v>
      </c>
      <c r="Y285" s="5" t="str">
        <f t="shared" si="178"/>
        <v xml:space="preserve"> </v>
      </c>
      <c r="Z285" s="5" t="str">
        <f t="shared" si="179"/>
        <v xml:space="preserve"> </v>
      </c>
      <c r="AA285" s="5" t="str">
        <f t="shared" si="180"/>
        <v xml:space="preserve"> </v>
      </c>
      <c r="AB285" s="5">
        <f t="shared" si="181"/>
        <v>13</v>
      </c>
      <c r="AC285">
        <v>276</v>
      </c>
      <c r="AD285" s="5">
        <f t="shared" si="182"/>
        <v>13</v>
      </c>
      <c r="AE285" s="4">
        <f t="shared" si="187"/>
        <v>5</v>
      </c>
      <c r="AF285" s="4">
        <f t="shared" si="188"/>
        <v>5</v>
      </c>
      <c r="AG285" s="4">
        <f t="shared" si="193"/>
        <v>5</v>
      </c>
      <c r="AH285" s="4">
        <f t="shared" si="189"/>
        <v>5</v>
      </c>
      <c r="AI285" s="4">
        <f t="shared" si="190"/>
        <v>5</v>
      </c>
      <c r="AJ285" s="7">
        <f t="shared" si="183"/>
        <v>0.5</v>
      </c>
      <c r="AK285" s="10">
        <f t="shared" si="146"/>
        <v>300</v>
      </c>
      <c r="AL285" s="10">
        <f t="shared" si="184"/>
        <v>2964</v>
      </c>
      <c r="AM285" s="10">
        <f t="shared" si="185"/>
        <v>500</v>
      </c>
      <c r="AN285" s="6">
        <f t="shared" si="186"/>
        <v>300</v>
      </c>
      <c r="AO285" s="1">
        <f t="shared" si="191"/>
        <v>-30</v>
      </c>
    </row>
    <row r="286" spans="2:41" x14ac:dyDescent="0.2">
      <c r="B286" s="8">
        <f t="shared" si="192"/>
        <v>43436</v>
      </c>
      <c r="C286">
        <v>277</v>
      </c>
      <c r="D286" s="4">
        <v>5</v>
      </c>
      <c r="E286" s="5">
        <f t="shared" si="150"/>
        <v>5</v>
      </c>
      <c r="F286">
        <v>0</v>
      </c>
      <c r="G286" s="5">
        <f t="shared" si="151"/>
        <v>1385</v>
      </c>
      <c r="H286">
        <v>277</v>
      </c>
      <c r="I286" s="5">
        <f t="shared" si="152"/>
        <v>1240</v>
      </c>
      <c r="J286" s="5" t="str">
        <f t="shared" si="153"/>
        <v xml:space="preserve"> </v>
      </c>
      <c r="K286" s="5" t="str">
        <f t="shared" si="154"/>
        <v xml:space="preserve"> </v>
      </c>
      <c r="L286" s="5" t="str">
        <f t="shared" si="155"/>
        <v xml:space="preserve"> </v>
      </c>
      <c r="M286" t="str">
        <f t="shared" si="156"/>
        <v>F1</v>
      </c>
      <c r="N286" t="str">
        <f t="shared" si="171"/>
        <v xml:space="preserve"> </v>
      </c>
      <c r="O286" t="str">
        <f t="shared" si="172"/>
        <v xml:space="preserve"> </v>
      </c>
      <c r="P286" t="str">
        <f t="shared" si="173"/>
        <v xml:space="preserve"> </v>
      </c>
      <c r="Q286" t="str">
        <f t="shared" si="174"/>
        <v xml:space="preserve"> </v>
      </c>
      <c r="R286" t="str">
        <f t="shared" si="175"/>
        <v xml:space="preserve"> </v>
      </c>
      <c r="S286">
        <v>277</v>
      </c>
      <c r="T286">
        <f t="shared" si="145"/>
        <v>0.5</v>
      </c>
      <c r="U286" s="2">
        <f t="shared" si="194"/>
        <v>8291.4889723818978</v>
      </c>
      <c r="V286" s="2">
        <f t="shared" si="176"/>
        <v>5</v>
      </c>
      <c r="W286" s="2">
        <f t="shared" si="147"/>
        <v>0.5</v>
      </c>
      <c r="X286" s="5" t="str">
        <f t="shared" si="177"/>
        <v xml:space="preserve"> </v>
      </c>
      <c r="Y286" s="5" t="str">
        <f t="shared" si="178"/>
        <v xml:space="preserve"> </v>
      </c>
      <c r="Z286" s="5" t="str">
        <f t="shared" si="179"/>
        <v xml:space="preserve"> </v>
      </c>
      <c r="AA286" s="5" t="str">
        <f t="shared" si="180"/>
        <v xml:space="preserve"> </v>
      </c>
      <c r="AB286" s="5">
        <f t="shared" si="181"/>
        <v>13</v>
      </c>
      <c r="AC286">
        <v>277</v>
      </c>
      <c r="AD286" s="5">
        <f t="shared" si="182"/>
        <v>13</v>
      </c>
      <c r="AE286" s="4">
        <f t="shared" si="187"/>
        <v>5</v>
      </c>
      <c r="AF286" s="4">
        <f t="shared" si="188"/>
        <v>5</v>
      </c>
      <c r="AG286" s="4">
        <f t="shared" si="193"/>
        <v>5</v>
      </c>
      <c r="AH286" s="4">
        <f t="shared" si="189"/>
        <v>5</v>
      </c>
      <c r="AI286" s="4">
        <f t="shared" si="190"/>
        <v>5</v>
      </c>
      <c r="AJ286" s="7">
        <f t="shared" si="183"/>
        <v>0.5</v>
      </c>
      <c r="AK286" s="10">
        <f t="shared" si="146"/>
        <v>300</v>
      </c>
      <c r="AL286" s="10">
        <f t="shared" si="184"/>
        <v>2976</v>
      </c>
      <c r="AM286" s="10">
        <f t="shared" si="185"/>
        <v>500</v>
      </c>
      <c r="AN286" s="6">
        <f t="shared" si="186"/>
        <v>300</v>
      </c>
      <c r="AO286" s="1">
        <f t="shared" si="191"/>
        <v>-30</v>
      </c>
    </row>
    <row r="287" spans="2:41" x14ac:dyDescent="0.2">
      <c r="B287" s="8">
        <f t="shared" si="192"/>
        <v>43437</v>
      </c>
      <c r="C287">
        <v>278</v>
      </c>
      <c r="D287" s="4">
        <v>5</v>
      </c>
      <c r="E287" s="5">
        <f t="shared" si="150"/>
        <v>5</v>
      </c>
      <c r="F287">
        <v>0</v>
      </c>
      <c r="G287" s="5">
        <f t="shared" si="151"/>
        <v>1390</v>
      </c>
      <c r="H287">
        <v>278</v>
      </c>
      <c r="I287" s="5">
        <f t="shared" si="152"/>
        <v>1245</v>
      </c>
      <c r="J287" s="5" t="str">
        <f t="shared" si="153"/>
        <v xml:space="preserve"> </v>
      </c>
      <c r="K287" s="5" t="str">
        <f t="shared" si="154"/>
        <v xml:space="preserve"> </v>
      </c>
      <c r="L287" s="5" t="str">
        <f t="shared" si="155"/>
        <v xml:space="preserve"> </v>
      </c>
      <c r="M287" t="str">
        <f t="shared" si="156"/>
        <v>F1</v>
      </c>
      <c r="N287" t="str">
        <f t="shared" si="171"/>
        <v xml:space="preserve"> </v>
      </c>
      <c r="O287" t="str">
        <f t="shared" si="172"/>
        <v xml:space="preserve"> </v>
      </c>
      <c r="P287" t="str">
        <f t="shared" si="173"/>
        <v xml:space="preserve"> </v>
      </c>
      <c r="Q287" t="str">
        <f t="shared" si="174"/>
        <v xml:space="preserve"> </v>
      </c>
      <c r="R287" t="str">
        <f t="shared" si="175"/>
        <v xml:space="preserve"> </v>
      </c>
      <c r="S287">
        <v>278</v>
      </c>
      <c r="T287">
        <f t="shared" si="145"/>
        <v>0.5</v>
      </c>
      <c r="U287" s="2">
        <f t="shared" si="194"/>
        <v>8626.4416580706165</v>
      </c>
      <c r="V287" s="2">
        <f t="shared" si="176"/>
        <v>5</v>
      </c>
      <c r="W287" s="2">
        <f t="shared" si="147"/>
        <v>0.5</v>
      </c>
      <c r="X287" s="5" t="str">
        <f t="shared" si="177"/>
        <v xml:space="preserve"> </v>
      </c>
      <c r="Y287" s="5" t="str">
        <f t="shared" si="178"/>
        <v xml:space="preserve"> </v>
      </c>
      <c r="Z287" s="5" t="str">
        <f t="shared" si="179"/>
        <v xml:space="preserve"> </v>
      </c>
      <c r="AA287" s="5" t="str">
        <f t="shared" si="180"/>
        <v xml:space="preserve"> </v>
      </c>
      <c r="AB287" s="5">
        <f t="shared" si="181"/>
        <v>13</v>
      </c>
      <c r="AC287">
        <v>278</v>
      </c>
      <c r="AD287" s="5">
        <f t="shared" si="182"/>
        <v>13</v>
      </c>
      <c r="AE287" s="4">
        <f t="shared" si="187"/>
        <v>5</v>
      </c>
      <c r="AF287" s="4">
        <f t="shared" si="188"/>
        <v>5</v>
      </c>
      <c r="AG287" s="4">
        <f t="shared" si="193"/>
        <v>5</v>
      </c>
      <c r="AH287" s="4">
        <f t="shared" si="189"/>
        <v>5</v>
      </c>
      <c r="AI287" s="4">
        <f t="shared" si="190"/>
        <v>5</v>
      </c>
      <c r="AJ287" s="7">
        <f t="shared" si="183"/>
        <v>0.5</v>
      </c>
      <c r="AK287" s="10">
        <f t="shared" si="146"/>
        <v>300</v>
      </c>
      <c r="AL287" s="10">
        <f t="shared" si="184"/>
        <v>2988</v>
      </c>
      <c r="AM287" s="10">
        <f t="shared" si="185"/>
        <v>500</v>
      </c>
      <c r="AN287" s="6">
        <f t="shared" si="186"/>
        <v>300</v>
      </c>
      <c r="AO287" s="1">
        <f t="shared" si="191"/>
        <v>-30</v>
      </c>
    </row>
    <row r="288" spans="2:41" x14ac:dyDescent="0.2">
      <c r="B288" s="8">
        <f t="shared" si="192"/>
        <v>43438</v>
      </c>
      <c r="C288">
        <v>279</v>
      </c>
      <c r="D288" s="4">
        <v>5</v>
      </c>
      <c r="E288" s="5">
        <f t="shared" si="150"/>
        <v>5</v>
      </c>
      <c r="F288">
        <v>0</v>
      </c>
      <c r="G288" s="5">
        <f t="shared" si="151"/>
        <v>1395</v>
      </c>
      <c r="H288">
        <v>279</v>
      </c>
      <c r="I288" s="5">
        <f t="shared" si="152"/>
        <v>1250</v>
      </c>
      <c r="J288" s="5" t="str">
        <f t="shared" si="153"/>
        <v xml:space="preserve"> </v>
      </c>
      <c r="K288" s="5" t="str">
        <f t="shared" si="154"/>
        <v xml:space="preserve"> </v>
      </c>
      <c r="L288" s="5" t="str">
        <f t="shared" si="155"/>
        <v xml:space="preserve"> </v>
      </c>
      <c r="M288" t="str">
        <f t="shared" si="156"/>
        <v>F1</v>
      </c>
      <c r="N288" t="str">
        <f t="shared" si="171"/>
        <v xml:space="preserve"> </v>
      </c>
      <c r="O288" t="str">
        <f t="shared" si="172"/>
        <v xml:space="preserve"> </v>
      </c>
      <c r="P288" t="str">
        <f t="shared" si="173"/>
        <v xml:space="preserve"> </v>
      </c>
      <c r="Q288" t="str">
        <f t="shared" si="174"/>
        <v xml:space="preserve"> </v>
      </c>
      <c r="R288" t="str">
        <f t="shared" si="175"/>
        <v xml:space="preserve"> </v>
      </c>
      <c r="S288">
        <v>279</v>
      </c>
      <c r="T288">
        <f t="shared" si="145"/>
        <v>0.5</v>
      </c>
      <c r="U288" s="2">
        <f t="shared" si="194"/>
        <v>8974.9255657853082</v>
      </c>
      <c r="V288" s="2">
        <f t="shared" si="176"/>
        <v>5</v>
      </c>
      <c r="W288" s="2">
        <f t="shared" si="147"/>
        <v>0.5</v>
      </c>
      <c r="X288" s="5" t="str">
        <f t="shared" si="177"/>
        <v xml:space="preserve"> </v>
      </c>
      <c r="Y288" s="5" t="str">
        <f t="shared" si="178"/>
        <v xml:space="preserve"> </v>
      </c>
      <c r="Z288" s="5" t="str">
        <f t="shared" si="179"/>
        <v xml:space="preserve"> </v>
      </c>
      <c r="AA288" s="5" t="str">
        <f t="shared" si="180"/>
        <v xml:space="preserve"> </v>
      </c>
      <c r="AB288" s="5">
        <f t="shared" si="181"/>
        <v>13</v>
      </c>
      <c r="AC288">
        <v>279</v>
      </c>
      <c r="AD288" s="5">
        <f t="shared" si="182"/>
        <v>13</v>
      </c>
      <c r="AE288" s="4">
        <f t="shared" si="187"/>
        <v>5</v>
      </c>
      <c r="AF288" s="4">
        <f t="shared" si="188"/>
        <v>5</v>
      </c>
      <c r="AG288" s="4">
        <f t="shared" si="193"/>
        <v>5</v>
      </c>
      <c r="AH288" s="4">
        <f t="shared" si="189"/>
        <v>5</v>
      </c>
      <c r="AI288" s="4">
        <f t="shared" si="190"/>
        <v>5</v>
      </c>
      <c r="AJ288" s="7">
        <f t="shared" si="183"/>
        <v>0.5</v>
      </c>
      <c r="AK288" s="10">
        <f t="shared" si="146"/>
        <v>300</v>
      </c>
      <c r="AL288" s="10">
        <f t="shared" si="184"/>
        <v>3000</v>
      </c>
      <c r="AM288" s="10">
        <f t="shared" si="185"/>
        <v>500</v>
      </c>
      <c r="AN288" s="6">
        <f t="shared" si="186"/>
        <v>300</v>
      </c>
      <c r="AO288" s="1">
        <f t="shared" si="191"/>
        <v>-30</v>
      </c>
    </row>
    <row r="289" spans="2:41" x14ac:dyDescent="0.2">
      <c r="B289" s="8">
        <f t="shared" si="192"/>
        <v>43439</v>
      </c>
      <c r="C289">
        <v>280</v>
      </c>
      <c r="D289" s="4">
        <v>5</v>
      </c>
      <c r="E289" s="5">
        <f t="shared" si="150"/>
        <v>5</v>
      </c>
      <c r="F289">
        <v>0</v>
      </c>
      <c r="G289" s="5">
        <f t="shared" si="151"/>
        <v>1400</v>
      </c>
      <c r="H289">
        <v>280</v>
      </c>
      <c r="I289" s="5">
        <f t="shared" si="152"/>
        <v>1255</v>
      </c>
      <c r="J289" s="5" t="str">
        <f t="shared" si="153"/>
        <v xml:space="preserve"> </v>
      </c>
      <c r="K289" s="5" t="str">
        <f t="shared" si="154"/>
        <v xml:space="preserve"> </v>
      </c>
      <c r="L289" s="5" t="str">
        <f t="shared" si="155"/>
        <v xml:space="preserve"> </v>
      </c>
      <c r="M289" t="str">
        <f t="shared" si="156"/>
        <v>F1</v>
      </c>
      <c r="N289" t="str">
        <f t="shared" si="171"/>
        <v xml:space="preserve"> </v>
      </c>
      <c r="O289" t="str">
        <f t="shared" si="172"/>
        <v xml:space="preserve"> </v>
      </c>
      <c r="P289" t="str">
        <f t="shared" si="173"/>
        <v xml:space="preserve"> </v>
      </c>
      <c r="Q289" t="str">
        <f t="shared" si="174"/>
        <v xml:space="preserve"> </v>
      </c>
      <c r="R289" t="str">
        <f t="shared" si="175"/>
        <v xml:space="preserve"> </v>
      </c>
      <c r="S289">
        <v>280</v>
      </c>
      <c r="T289">
        <f t="shared" si="145"/>
        <v>0.5</v>
      </c>
      <c r="U289" s="2">
        <f t="shared" si="194"/>
        <v>9337.4873218924367</v>
      </c>
      <c r="V289" s="2">
        <f t="shared" si="176"/>
        <v>5</v>
      </c>
      <c r="W289" s="2">
        <f t="shared" si="147"/>
        <v>0.5</v>
      </c>
      <c r="X289" s="5" t="str">
        <f t="shared" si="177"/>
        <v xml:space="preserve"> </v>
      </c>
      <c r="Y289" s="5" t="str">
        <f t="shared" si="178"/>
        <v xml:space="preserve"> </v>
      </c>
      <c r="Z289" s="5" t="str">
        <f t="shared" si="179"/>
        <v xml:space="preserve"> </v>
      </c>
      <c r="AA289" s="5" t="str">
        <f t="shared" si="180"/>
        <v xml:space="preserve"> </v>
      </c>
      <c r="AB289" s="5">
        <f t="shared" si="181"/>
        <v>13</v>
      </c>
      <c r="AC289">
        <v>280</v>
      </c>
      <c r="AD289" s="5">
        <f t="shared" si="182"/>
        <v>13</v>
      </c>
      <c r="AE289" s="4">
        <f t="shared" si="187"/>
        <v>5</v>
      </c>
      <c r="AF289" s="4">
        <f t="shared" si="188"/>
        <v>5</v>
      </c>
      <c r="AG289" s="4">
        <f t="shared" si="193"/>
        <v>5</v>
      </c>
      <c r="AH289" s="4">
        <f t="shared" si="189"/>
        <v>5</v>
      </c>
      <c r="AI289" s="4">
        <f t="shared" si="190"/>
        <v>5</v>
      </c>
      <c r="AJ289" s="7">
        <f t="shared" si="183"/>
        <v>0.5</v>
      </c>
      <c r="AK289" s="10">
        <f t="shared" si="146"/>
        <v>300</v>
      </c>
      <c r="AL289" s="10">
        <f t="shared" si="184"/>
        <v>3012</v>
      </c>
      <c r="AM289" s="10">
        <f t="shared" si="185"/>
        <v>500</v>
      </c>
      <c r="AN289" s="6">
        <f t="shared" si="186"/>
        <v>300</v>
      </c>
      <c r="AO289" s="1">
        <f t="shared" si="191"/>
        <v>-30</v>
      </c>
    </row>
    <row r="290" spans="2:41" x14ac:dyDescent="0.2">
      <c r="B290" s="8">
        <f t="shared" si="192"/>
        <v>43440</v>
      </c>
      <c r="C290">
        <v>281</v>
      </c>
      <c r="D290" s="4">
        <v>5</v>
      </c>
      <c r="E290" s="5">
        <f t="shared" si="150"/>
        <v>5</v>
      </c>
      <c r="F290">
        <v>0</v>
      </c>
      <c r="G290" s="5">
        <f t="shared" si="151"/>
        <v>1405</v>
      </c>
      <c r="H290">
        <v>281</v>
      </c>
      <c r="I290" s="5">
        <f t="shared" si="152"/>
        <v>1260</v>
      </c>
      <c r="J290" s="5" t="str">
        <f t="shared" si="153"/>
        <v xml:space="preserve"> </v>
      </c>
      <c r="K290" s="5" t="str">
        <f t="shared" si="154"/>
        <v xml:space="preserve"> </v>
      </c>
      <c r="L290" s="5" t="str">
        <f t="shared" si="155"/>
        <v xml:space="preserve"> </v>
      </c>
      <c r="M290" t="str">
        <f t="shared" si="156"/>
        <v>F1</v>
      </c>
      <c r="N290" t="str">
        <f t="shared" si="171"/>
        <v xml:space="preserve"> </v>
      </c>
      <c r="O290" t="str">
        <f t="shared" si="172"/>
        <v xml:space="preserve"> </v>
      </c>
      <c r="P290" t="str">
        <f t="shared" si="173"/>
        <v xml:space="preserve"> </v>
      </c>
      <c r="Q290" t="str">
        <f t="shared" si="174"/>
        <v xml:space="preserve"> </v>
      </c>
      <c r="R290" t="str">
        <f t="shared" si="175"/>
        <v xml:space="preserve"> </v>
      </c>
      <c r="S290">
        <v>281</v>
      </c>
      <c r="T290">
        <f t="shared" si="145"/>
        <v>0.5</v>
      </c>
      <c r="U290" s="2">
        <f t="shared" si="194"/>
        <v>9714.6956350496075</v>
      </c>
      <c r="V290" s="2">
        <f t="shared" si="176"/>
        <v>5</v>
      </c>
      <c r="W290" s="2">
        <f t="shared" si="147"/>
        <v>0.5</v>
      </c>
      <c r="X290" s="5" t="str">
        <f t="shared" si="177"/>
        <v xml:space="preserve"> </v>
      </c>
      <c r="Y290" s="5" t="str">
        <f t="shared" si="178"/>
        <v xml:space="preserve"> </v>
      </c>
      <c r="Z290" s="5" t="str">
        <f t="shared" si="179"/>
        <v xml:space="preserve"> </v>
      </c>
      <c r="AA290" s="5" t="str">
        <f t="shared" si="180"/>
        <v xml:space="preserve"> </v>
      </c>
      <c r="AB290" s="5">
        <f t="shared" si="181"/>
        <v>13</v>
      </c>
      <c r="AC290">
        <v>281</v>
      </c>
      <c r="AD290" s="5">
        <f t="shared" si="182"/>
        <v>13</v>
      </c>
      <c r="AE290" s="4">
        <f t="shared" si="187"/>
        <v>5</v>
      </c>
      <c r="AF290" s="4">
        <f t="shared" si="188"/>
        <v>5</v>
      </c>
      <c r="AG290" s="4">
        <f t="shared" si="193"/>
        <v>5</v>
      </c>
      <c r="AH290" s="4">
        <f t="shared" si="189"/>
        <v>5</v>
      </c>
      <c r="AI290" s="4">
        <f t="shared" si="190"/>
        <v>5</v>
      </c>
      <c r="AJ290" s="7">
        <f t="shared" si="183"/>
        <v>0.5</v>
      </c>
      <c r="AK290" s="10">
        <f t="shared" si="146"/>
        <v>300</v>
      </c>
      <c r="AL290" s="10">
        <f t="shared" si="184"/>
        <v>3024</v>
      </c>
      <c r="AM290" s="10">
        <f t="shared" si="185"/>
        <v>500</v>
      </c>
      <c r="AN290" s="6">
        <f t="shared" si="186"/>
        <v>300</v>
      </c>
      <c r="AO290" s="1">
        <f t="shared" si="191"/>
        <v>-30</v>
      </c>
    </row>
    <row r="291" spans="2:41" x14ac:dyDescent="0.2">
      <c r="B291" s="8">
        <f t="shared" si="192"/>
        <v>43441</v>
      </c>
      <c r="C291">
        <v>282</v>
      </c>
      <c r="D291" s="4">
        <v>5</v>
      </c>
      <c r="E291" s="5">
        <f t="shared" si="150"/>
        <v>5</v>
      </c>
      <c r="F291">
        <v>0</v>
      </c>
      <c r="G291" s="5">
        <f t="shared" si="151"/>
        <v>1410</v>
      </c>
      <c r="H291">
        <v>282</v>
      </c>
      <c r="I291" s="5">
        <f t="shared" si="152"/>
        <v>1265</v>
      </c>
      <c r="J291" s="5" t="str">
        <f t="shared" si="153"/>
        <v xml:space="preserve"> </v>
      </c>
      <c r="K291" s="5" t="str">
        <f t="shared" si="154"/>
        <v xml:space="preserve"> </v>
      </c>
      <c r="L291" s="5" t="str">
        <f t="shared" si="155"/>
        <v xml:space="preserve"> </v>
      </c>
      <c r="M291" t="str">
        <f t="shared" si="156"/>
        <v>F1</v>
      </c>
      <c r="N291" t="str">
        <f t="shared" si="171"/>
        <v xml:space="preserve"> </v>
      </c>
      <c r="O291" t="str">
        <f t="shared" si="172"/>
        <v xml:space="preserve"> </v>
      </c>
      <c r="P291" t="str">
        <f t="shared" si="173"/>
        <v xml:space="preserve"> </v>
      </c>
      <c r="Q291" t="str">
        <f t="shared" si="174"/>
        <v xml:space="preserve"> </v>
      </c>
      <c r="R291" t="str">
        <f t="shared" si="175"/>
        <v xml:space="preserve"> </v>
      </c>
      <c r="S291">
        <v>282</v>
      </c>
      <c r="T291">
        <f t="shared" si="145"/>
        <v>0.5</v>
      </c>
      <c r="U291" s="2">
        <f t="shared" si="194"/>
        <v>10107.142188273066</v>
      </c>
      <c r="V291" s="2">
        <f t="shared" si="176"/>
        <v>5</v>
      </c>
      <c r="W291" s="2">
        <f t="shared" si="147"/>
        <v>0.5</v>
      </c>
      <c r="X291" s="5" t="str">
        <f t="shared" si="177"/>
        <v xml:space="preserve"> </v>
      </c>
      <c r="Y291" s="5" t="str">
        <f t="shared" si="178"/>
        <v xml:space="preserve"> </v>
      </c>
      <c r="Z291" s="5" t="str">
        <f t="shared" si="179"/>
        <v xml:space="preserve"> </v>
      </c>
      <c r="AA291" s="5" t="str">
        <f t="shared" si="180"/>
        <v xml:space="preserve"> </v>
      </c>
      <c r="AB291" s="5">
        <f t="shared" si="181"/>
        <v>13</v>
      </c>
      <c r="AC291">
        <v>282</v>
      </c>
      <c r="AD291" s="5">
        <f t="shared" si="182"/>
        <v>13</v>
      </c>
      <c r="AE291" s="4">
        <f t="shared" si="187"/>
        <v>5</v>
      </c>
      <c r="AF291" s="4">
        <f t="shared" si="188"/>
        <v>5</v>
      </c>
      <c r="AG291" s="4">
        <f t="shared" si="193"/>
        <v>5</v>
      </c>
      <c r="AH291" s="4">
        <f t="shared" si="189"/>
        <v>5</v>
      </c>
      <c r="AI291" s="4">
        <f t="shared" si="190"/>
        <v>5</v>
      </c>
      <c r="AJ291" s="7">
        <f t="shared" si="183"/>
        <v>0.5</v>
      </c>
      <c r="AK291" s="10">
        <f t="shared" si="146"/>
        <v>300</v>
      </c>
      <c r="AL291" s="10">
        <f t="shared" si="184"/>
        <v>3036</v>
      </c>
      <c r="AM291" s="10">
        <f t="shared" si="185"/>
        <v>500</v>
      </c>
      <c r="AN291" s="6">
        <f t="shared" si="186"/>
        <v>300</v>
      </c>
      <c r="AO291" s="1">
        <f t="shared" si="191"/>
        <v>-30</v>
      </c>
    </row>
    <row r="292" spans="2:41" x14ac:dyDescent="0.2">
      <c r="B292" s="8">
        <f t="shared" si="192"/>
        <v>43442</v>
      </c>
      <c r="C292">
        <v>283</v>
      </c>
      <c r="D292" s="4">
        <v>5</v>
      </c>
      <c r="E292" s="5">
        <f t="shared" si="150"/>
        <v>5</v>
      </c>
      <c r="F292">
        <v>0</v>
      </c>
      <c r="G292" s="5">
        <f t="shared" si="151"/>
        <v>1415</v>
      </c>
      <c r="H292">
        <v>283</v>
      </c>
      <c r="I292" s="5">
        <f t="shared" si="152"/>
        <v>1270</v>
      </c>
      <c r="J292" s="5" t="str">
        <f t="shared" si="153"/>
        <v xml:space="preserve"> </v>
      </c>
      <c r="K292" s="5" t="str">
        <f t="shared" si="154"/>
        <v xml:space="preserve"> </v>
      </c>
      <c r="L292" s="5" t="str">
        <f t="shared" si="155"/>
        <v xml:space="preserve"> </v>
      </c>
      <c r="M292" t="str">
        <f t="shared" si="156"/>
        <v>F1</v>
      </c>
      <c r="N292" t="str">
        <f t="shared" si="171"/>
        <v xml:space="preserve"> </v>
      </c>
      <c r="O292" t="str">
        <f t="shared" si="172"/>
        <v xml:space="preserve"> </v>
      </c>
      <c r="P292" t="str">
        <f t="shared" si="173"/>
        <v xml:space="preserve"> </v>
      </c>
      <c r="Q292" t="str">
        <f t="shared" si="174"/>
        <v xml:space="preserve"> </v>
      </c>
      <c r="R292" t="str">
        <f t="shared" si="175"/>
        <v xml:space="preserve"> </v>
      </c>
      <c r="S292">
        <v>283</v>
      </c>
      <c r="T292">
        <f t="shared" si="145"/>
        <v>0.5</v>
      </c>
      <c r="U292" s="2">
        <f t="shared" si="194"/>
        <v>10515.442567042321</v>
      </c>
      <c r="V292" s="2">
        <f t="shared" si="176"/>
        <v>5</v>
      </c>
      <c r="W292" s="2">
        <f t="shared" si="147"/>
        <v>0.5</v>
      </c>
      <c r="X292" s="5" t="str">
        <f t="shared" si="177"/>
        <v xml:space="preserve"> </v>
      </c>
      <c r="Y292" s="5" t="str">
        <f t="shared" si="178"/>
        <v xml:space="preserve"> </v>
      </c>
      <c r="Z292" s="5" t="str">
        <f t="shared" si="179"/>
        <v xml:space="preserve"> </v>
      </c>
      <c r="AA292" s="5" t="str">
        <f t="shared" si="180"/>
        <v xml:space="preserve"> </v>
      </c>
      <c r="AB292" s="5">
        <f t="shared" si="181"/>
        <v>13</v>
      </c>
      <c r="AC292">
        <v>283</v>
      </c>
      <c r="AD292" s="5">
        <f t="shared" si="182"/>
        <v>13</v>
      </c>
      <c r="AE292" s="4">
        <f t="shared" si="187"/>
        <v>5</v>
      </c>
      <c r="AF292" s="4">
        <f t="shared" si="188"/>
        <v>5</v>
      </c>
      <c r="AG292" s="4">
        <f t="shared" si="193"/>
        <v>5</v>
      </c>
      <c r="AH292" s="4">
        <f t="shared" si="189"/>
        <v>5</v>
      </c>
      <c r="AI292" s="4">
        <f t="shared" si="190"/>
        <v>5</v>
      </c>
      <c r="AJ292" s="7">
        <f t="shared" si="183"/>
        <v>0.5</v>
      </c>
      <c r="AK292" s="10">
        <f t="shared" si="146"/>
        <v>300</v>
      </c>
      <c r="AL292" s="10">
        <f t="shared" si="184"/>
        <v>3048</v>
      </c>
      <c r="AM292" s="10">
        <f t="shared" si="185"/>
        <v>500</v>
      </c>
      <c r="AN292" s="6">
        <f t="shared" si="186"/>
        <v>300</v>
      </c>
      <c r="AO292" s="1">
        <f t="shared" si="191"/>
        <v>-30</v>
      </c>
    </row>
    <row r="293" spans="2:41" x14ac:dyDescent="0.2">
      <c r="B293" s="8">
        <f t="shared" si="192"/>
        <v>43443</v>
      </c>
      <c r="C293">
        <v>284</v>
      </c>
      <c r="D293" s="4">
        <v>5</v>
      </c>
      <c r="E293" s="5">
        <f t="shared" si="150"/>
        <v>5</v>
      </c>
      <c r="F293">
        <v>0</v>
      </c>
      <c r="G293" s="5">
        <f t="shared" si="151"/>
        <v>1420</v>
      </c>
      <c r="H293">
        <v>284</v>
      </c>
      <c r="I293" s="5">
        <f t="shared" si="152"/>
        <v>1275</v>
      </c>
      <c r="J293" s="5" t="str">
        <f t="shared" si="153"/>
        <v xml:space="preserve"> </v>
      </c>
      <c r="K293" s="5" t="str">
        <f t="shared" si="154"/>
        <v xml:space="preserve"> </v>
      </c>
      <c r="L293" s="5" t="str">
        <f t="shared" si="155"/>
        <v xml:space="preserve"> </v>
      </c>
      <c r="M293" t="str">
        <f t="shared" si="156"/>
        <v>F1</v>
      </c>
      <c r="N293" t="str">
        <f t="shared" si="171"/>
        <v xml:space="preserve"> </v>
      </c>
      <c r="O293" t="str">
        <f t="shared" si="172"/>
        <v xml:space="preserve"> </v>
      </c>
      <c r="P293" t="str">
        <f t="shared" si="173"/>
        <v xml:space="preserve"> </v>
      </c>
      <c r="Q293" t="str">
        <f t="shared" si="174"/>
        <v xml:space="preserve"> </v>
      </c>
      <c r="R293" t="str">
        <f t="shared" si="175"/>
        <v xml:space="preserve"> </v>
      </c>
      <c r="S293">
        <v>284</v>
      </c>
      <c r="T293">
        <f t="shared" si="145"/>
        <v>0.5</v>
      </c>
      <c r="U293" s="2">
        <f t="shared" si="194"/>
        <v>10940.237224897717</v>
      </c>
      <c r="V293" s="2">
        <f t="shared" si="176"/>
        <v>5</v>
      </c>
      <c r="W293" s="2">
        <f t="shared" si="147"/>
        <v>0.5</v>
      </c>
      <c r="X293" s="5" t="str">
        <f t="shared" si="177"/>
        <v xml:space="preserve"> </v>
      </c>
      <c r="Y293" s="5" t="str">
        <f t="shared" si="178"/>
        <v xml:space="preserve"> </v>
      </c>
      <c r="Z293" s="5" t="str">
        <f t="shared" si="179"/>
        <v xml:space="preserve"> </v>
      </c>
      <c r="AA293" s="5" t="str">
        <f t="shared" si="180"/>
        <v xml:space="preserve"> </v>
      </c>
      <c r="AB293" s="5">
        <f t="shared" si="181"/>
        <v>13</v>
      </c>
      <c r="AC293">
        <v>284</v>
      </c>
      <c r="AD293" s="5">
        <f t="shared" si="182"/>
        <v>13</v>
      </c>
      <c r="AE293" s="4">
        <f t="shared" si="187"/>
        <v>5</v>
      </c>
      <c r="AF293" s="4">
        <f t="shared" si="188"/>
        <v>5</v>
      </c>
      <c r="AG293" s="4">
        <f t="shared" si="193"/>
        <v>5</v>
      </c>
      <c r="AH293" s="4">
        <f t="shared" si="189"/>
        <v>5</v>
      </c>
      <c r="AI293" s="4">
        <f t="shared" si="190"/>
        <v>5</v>
      </c>
      <c r="AJ293" s="7">
        <f t="shared" si="183"/>
        <v>0.5</v>
      </c>
      <c r="AK293" s="10">
        <f t="shared" si="146"/>
        <v>300</v>
      </c>
      <c r="AL293" s="10">
        <f t="shared" si="184"/>
        <v>3060</v>
      </c>
      <c r="AM293" s="10">
        <f t="shared" si="185"/>
        <v>500</v>
      </c>
      <c r="AN293" s="6">
        <f t="shared" si="186"/>
        <v>300</v>
      </c>
      <c r="AO293" s="1">
        <f t="shared" si="191"/>
        <v>-30</v>
      </c>
    </row>
    <row r="294" spans="2:41" x14ac:dyDescent="0.2">
      <c r="B294" s="8">
        <f t="shared" si="192"/>
        <v>43444</v>
      </c>
      <c r="C294">
        <v>285</v>
      </c>
      <c r="D294" s="4">
        <v>5</v>
      </c>
      <c r="E294" s="5">
        <f t="shared" si="150"/>
        <v>5</v>
      </c>
      <c r="F294">
        <v>0</v>
      </c>
      <c r="G294" s="5">
        <f t="shared" si="151"/>
        <v>1425</v>
      </c>
      <c r="H294">
        <v>285</v>
      </c>
      <c r="I294" s="5">
        <f t="shared" si="152"/>
        <v>1280</v>
      </c>
      <c r="J294" s="5" t="str">
        <f t="shared" si="153"/>
        <v xml:space="preserve"> </v>
      </c>
      <c r="K294" s="5" t="str">
        <f t="shared" si="154"/>
        <v xml:space="preserve"> </v>
      </c>
      <c r="L294" s="5" t="str">
        <f t="shared" si="155"/>
        <v xml:space="preserve"> </v>
      </c>
      <c r="M294" t="str">
        <f t="shared" si="156"/>
        <v>F1</v>
      </c>
      <c r="N294" t="str">
        <f t="shared" si="171"/>
        <v xml:space="preserve"> </v>
      </c>
      <c r="O294" t="str">
        <f t="shared" si="172"/>
        <v xml:space="preserve"> </v>
      </c>
      <c r="P294" t="str">
        <f t="shared" si="173"/>
        <v xml:space="preserve"> </v>
      </c>
      <c r="Q294" t="str">
        <f t="shared" si="174"/>
        <v xml:space="preserve"> </v>
      </c>
      <c r="R294" t="str">
        <f t="shared" si="175"/>
        <v xml:space="preserve"> </v>
      </c>
      <c r="S294">
        <v>285</v>
      </c>
      <c r="T294">
        <f t="shared" si="145"/>
        <v>0.5</v>
      </c>
      <c r="U294" s="2">
        <f t="shared" si="194"/>
        <v>11382.192488045974</v>
      </c>
      <c r="V294" s="2">
        <f t="shared" si="176"/>
        <v>5</v>
      </c>
      <c r="W294" s="2">
        <f t="shared" si="147"/>
        <v>0.5</v>
      </c>
      <c r="X294" s="5" t="str">
        <f t="shared" si="177"/>
        <v xml:space="preserve"> </v>
      </c>
      <c r="Y294" s="5" t="str">
        <f t="shared" si="178"/>
        <v xml:space="preserve"> </v>
      </c>
      <c r="Z294" s="5" t="str">
        <f t="shared" si="179"/>
        <v xml:space="preserve"> </v>
      </c>
      <c r="AA294" s="5" t="str">
        <f t="shared" si="180"/>
        <v xml:space="preserve"> </v>
      </c>
      <c r="AB294" s="5">
        <f t="shared" si="181"/>
        <v>13</v>
      </c>
      <c r="AC294">
        <v>285</v>
      </c>
      <c r="AD294" s="5">
        <f t="shared" si="182"/>
        <v>13</v>
      </c>
      <c r="AE294" s="4">
        <f t="shared" si="187"/>
        <v>5</v>
      </c>
      <c r="AF294" s="4">
        <f t="shared" si="188"/>
        <v>5</v>
      </c>
      <c r="AG294" s="4">
        <f t="shared" si="193"/>
        <v>5</v>
      </c>
      <c r="AH294" s="4">
        <f t="shared" si="189"/>
        <v>5</v>
      </c>
      <c r="AI294" s="4">
        <f t="shared" si="190"/>
        <v>5</v>
      </c>
      <c r="AJ294" s="7">
        <f t="shared" si="183"/>
        <v>0.5</v>
      </c>
      <c r="AK294" s="10">
        <f t="shared" si="146"/>
        <v>300</v>
      </c>
      <c r="AL294" s="10">
        <f t="shared" si="184"/>
        <v>3072</v>
      </c>
      <c r="AM294" s="10">
        <f t="shared" si="185"/>
        <v>500</v>
      </c>
      <c r="AN294" s="6">
        <f t="shared" si="186"/>
        <v>300</v>
      </c>
      <c r="AO294" s="1">
        <f t="shared" si="191"/>
        <v>-30</v>
      </c>
    </row>
    <row r="295" spans="2:41" x14ac:dyDescent="0.2">
      <c r="B295" s="8">
        <f t="shared" si="192"/>
        <v>43445</v>
      </c>
      <c r="C295">
        <v>286</v>
      </c>
      <c r="D295" s="4">
        <v>5</v>
      </c>
      <c r="E295" s="5">
        <f t="shared" si="150"/>
        <v>5</v>
      </c>
      <c r="F295">
        <v>0</v>
      </c>
      <c r="G295" s="5">
        <f t="shared" si="151"/>
        <v>1430</v>
      </c>
      <c r="H295">
        <v>286</v>
      </c>
      <c r="I295" s="5">
        <f t="shared" si="152"/>
        <v>1285</v>
      </c>
      <c r="J295" s="5" t="str">
        <f t="shared" si="153"/>
        <v xml:space="preserve"> </v>
      </c>
      <c r="K295" s="5" t="str">
        <f t="shared" si="154"/>
        <v xml:space="preserve"> </v>
      </c>
      <c r="L295" s="5" t="str">
        <f t="shared" si="155"/>
        <v xml:space="preserve"> </v>
      </c>
      <c r="M295" t="str">
        <f t="shared" si="156"/>
        <v>F1</v>
      </c>
      <c r="N295" t="str">
        <f t="shared" si="171"/>
        <v xml:space="preserve"> </v>
      </c>
      <c r="O295" t="str">
        <f t="shared" si="172"/>
        <v xml:space="preserve"> </v>
      </c>
      <c r="P295" t="str">
        <f t="shared" si="173"/>
        <v xml:space="preserve"> </v>
      </c>
      <c r="Q295" t="str">
        <f t="shared" si="174"/>
        <v xml:space="preserve"> </v>
      </c>
      <c r="R295" t="str">
        <f t="shared" si="175"/>
        <v xml:space="preserve"> </v>
      </c>
      <c r="S295">
        <v>286</v>
      </c>
      <c r="T295">
        <f t="shared" si="145"/>
        <v>0.5</v>
      </c>
      <c r="U295" s="2">
        <f t="shared" si="194"/>
        <v>11842.001600548872</v>
      </c>
      <c r="V295" s="2">
        <f t="shared" si="176"/>
        <v>5</v>
      </c>
      <c r="W295" s="2">
        <f t="shared" si="147"/>
        <v>0.5</v>
      </c>
      <c r="X295" s="5" t="str">
        <f t="shared" si="177"/>
        <v xml:space="preserve"> </v>
      </c>
      <c r="Y295" s="5" t="str">
        <f t="shared" si="178"/>
        <v xml:space="preserve"> </v>
      </c>
      <c r="Z295" s="5" t="str">
        <f t="shared" si="179"/>
        <v xml:space="preserve"> </v>
      </c>
      <c r="AA295" s="5" t="str">
        <f t="shared" si="180"/>
        <v xml:space="preserve"> </v>
      </c>
      <c r="AB295" s="5">
        <f t="shared" si="181"/>
        <v>13</v>
      </c>
      <c r="AC295">
        <v>286</v>
      </c>
      <c r="AD295" s="5">
        <f t="shared" si="182"/>
        <v>13</v>
      </c>
      <c r="AE295" s="4">
        <f t="shared" si="187"/>
        <v>5</v>
      </c>
      <c r="AF295" s="4">
        <f t="shared" si="188"/>
        <v>5</v>
      </c>
      <c r="AG295" s="4">
        <f t="shared" si="193"/>
        <v>5</v>
      </c>
      <c r="AH295" s="4">
        <f t="shared" si="189"/>
        <v>5</v>
      </c>
      <c r="AI295" s="4">
        <f t="shared" si="190"/>
        <v>5</v>
      </c>
      <c r="AJ295" s="7">
        <f t="shared" si="183"/>
        <v>0.5</v>
      </c>
      <c r="AK295" s="10">
        <f t="shared" si="146"/>
        <v>300</v>
      </c>
      <c r="AL295" s="10">
        <f t="shared" si="184"/>
        <v>3084</v>
      </c>
      <c r="AM295" s="10">
        <f t="shared" si="185"/>
        <v>500</v>
      </c>
      <c r="AN295" s="6">
        <f t="shared" si="186"/>
        <v>300</v>
      </c>
      <c r="AO295" s="1">
        <f t="shared" si="191"/>
        <v>-30</v>
      </c>
    </row>
    <row r="296" spans="2:41" x14ac:dyDescent="0.2">
      <c r="B296" s="8">
        <f t="shared" si="192"/>
        <v>43446</v>
      </c>
      <c r="C296">
        <v>287</v>
      </c>
      <c r="D296" s="4">
        <v>5</v>
      </c>
      <c r="E296" s="5">
        <f t="shared" si="150"/>
        <v>5</v>
      </c>
      <c r="F296">
        <v>0</v>
      </c>
      <c r="G296" s="5">
        <f t="shared" si="151"/>
        <v>1435</v>
      </c>
      <c r="H296">
        <v>287</v>
      </c>
      <c r="I296" s="5">
        <f t="shared" si="152"/>
        <v>1290</v>
      </c>
      <c r="J296" s="5" t="str">
        <f t="shared" si="153"/>
        <v xml:space="preserve"> </v>
      </c>
      <c r="K296" s="5" t="str">
        <f t="shared" si="154"/>
        <v xml:space="preserve"> </v>
      </c>
      <c r="L296" s="5" t="str">
        <f t="shared" si="155"/>
        <v xml:space="preserve"> </v>
      </c>
      <c r="M296" t="str">
        <f t="shared" si="156"/>
        <v>F1</v>
      </c>
      <c r="N296" t="str">
        <f t="shared" si="171"/>
        <v xml:space="preserve"> </v>
      </c>
      <c r="O296" t="str">
        <f t="shared" si="172"/>
        <v xml:space="preserve"> </v>
      </c>
      <c r="P296" t="str">
        <f t="shared" si="173"/>
        <v xml:space="preserve"> </v>
      </c>
      <c r="Q296" t="str">
        <f t="shared" si="174"/>
        <v xml:space="preserve"> </v>
      </c>
      <c r="R296" t="str">
        <f t="shared" si="175"/>
        <v xml:space="preserve"> </v>
      </c>
      <c r="S296">
        <v>287</v>
      </c>
      <c r="T296">
        <f t="shared" si="145"/>
        <v>0.5</v>
      </c>
      <c r="U296" s="2">
        <f t="shared" si="194"/>
        <v>12320.385811734861</v>
      </c>
      <c r="V296" s="2">
        <f t="shared" si="176"/>
        <v>5</v>
      </c>
      <c r="W296" s="2">
        <f t="shared" si="147"/>
        <v>0.5</v>
      </c>
      <c r="X296" s="5" t="str">
        <f t="shared" si="177"/>
        <v xml:space="preserve"> </v>
      </c>
      <c r="Y296" s="5" t="str">
        <f t="shared" si="178"/>
        <v xml:space="preserve"> </v>
      </c>
      <c r="Z296" s="5" t="str">
        <f t="shared" si="179"/>
        <v xml:space="preserve"> </v>
      </c>
      <c r="AA296" s="5" t="str">
        <f t="shared" si="180"/>
        <v xml:space="preserve"> </v>
      </c>
      <c r="AB296" s="5">
        <f t="shared" si="181"/>
        <v>13</v>
      </c>
      <c r="AC296">
        <v>287</v>
      </c>
      <c r="AD296" s="5">
        <f t="shared" si="182"/>
        <v>13</v>
      </c>
      <c r="AE296" s="4">
        <f t="shared" si="187"/>
        <v>5</v>
      </c>
      <c r="AF296" s="4">
        <f t="shared" si="188"/>
        <v>5</v>
      </c>
      <c r="AG296" s="4">
        <f t="shared" si="193"/>
        <v>5</v>
      </c>
      <c r="AH296" s="4">
        <f t="shared" si="189"/>
        <v>5</v>
      </c>
      <c r="AI296" s="4">
        <f t="shared" si="190"/>
        <v>5</v>
      </c>
      <c r="AJ296" s="7">
        <f t="shared" si="183"/>
        <v>0.5</v>
      </c>
      <c r="AK296" s="10">
        <f t="shared" si="146"/>
        <v>300</v>
      </c>
      <c r="AL296" s="10">
        <f t="shared" si="184"/>
        <v>3096</v>
      </c>
      <c r="AM296" s="10">
        <f t="shared" si="185"/>
        <v>500</v>
      </c>
      <c r="AN296" s="6">
        <f t="shared" si="186"/>
        <v>300</v>
      </c>
      <c r="AO296" s="1">
        <f t="shared" si="191"/>
        <v>-30</v>
      </c>
    </row>
    <row r="297" spans="2:41" x14ac:dyDescent="0.2">
      <c r="B297" s="8">
        <f t="shared" si="192"/>
        <v>43447</v>
      </c>
      <c r="C297">
        <v>288</v>
      </c>
      <c r="D297" s="4">
        <v>5</v>
      </c>
      <c r="E297" s="5">
        <f t="shared" si="150"/>
        <v>5</v>
      </c>
      <c r="F297">
        <v>0</v>
      </c>
      <c r="G297" s="5">
        <f t="shared" si="151"/>
        <v>1440</v>
      </c>
      <c r="H297">
        <v>288</v>
      </c>
      <c r="I297" s="5">
        <f t="shared" si="152"/>
        <v>1295</v>
      </c>
      <c r="J297" s="5" t="str">
        <f t="shared" si="153"/>
        <v xml:space="preserve"> </v>
      </c>
      <c r="K297" s="5" t="str">
        <f t="shared" si="154"/>
        <v xml:space="preserve"> </v>
      </c>
      <c r="L297" s="5" t="str">
        <f t="shared" si="155"/>
        <v xml:space="preserve"> </v>
      </c>
      <c r="M297" t="str">
        <f t="shared" si="156"/>
        <v>F1</v>
      </c>
      <c r="N297" t="str">
        <f t="shared" si="171"/>
        <v xml:space="preserve"> </v>
      </c>
      <c r="O297" t="str">
        <f t="shared" si="172"/>
        <v xml:space="preserve"> </v>
      </c>
      <c r="P297" t="str">
        <f t="shared" si="173"/>
        <v xml:space="preserve"> </v>
      </c>
      <c r="Q297" t="str">
        <f t="shared" si="174"/>
        <v xml:space="preserve"> </v>
      </c>
      <c r="R297" t="str">
        <f t="shared" si="175"/>
        <v xml:space="preserve"> </v>
      </c>
      <c r="S297">
        <v>288</v>
      </c>
      <c r="T297">
        <f t="shared" si="145"/>
        <v>0.5</v>
      </c>
      <c r="U297" s="2">
        <f t="shared" si="194"/>
        <v>12818.095507539523</v>
      </c>
      <c r="V297" s="2">
        <f t="shared" si="176"/>
        <v>5</v>
      </c>
      <c r="W297" s="2">
        <f t="shared" si="147"/>
        <v>0.5</v>
      </c>
      <c r="X297" s="5" t="str">
        <f t="shared" si="177"/>
        <v xml:space="preserve"> </v>
      </c>
      <c r="Y297" s="5" t="str">
        <f t="shared" si="178"/>
        <v xml:space="preserve"> </v>
      </c>
      <c r="Z297" s="5" t="str">
        <f t="shared" si="179"/>
        <v xml:space="preserve"> </v>
      </c>
      <c r="AA297" s="5" t="str">
        <f t="shared" si="180"/>
        <v xml:space="preserve"> </v>
      </c>
      <c r="AB297" s="5">
        <f t="shared" si="181"/>
        <v>13</v>
      </c>
      <c r="AC297">
        <v>288</v>
      </c>
      <c r="AD297" s="5">
        <f t="shared" si="182"/>
        <v>13</v>
      </c>
      <c r="AE297" s="4">
        <f t="shared" si="187"/>
        <v>5</v>
      </c>
      <c r="AF297" s="4">
        <f t="shared" si="188"/>
        <v>5</v>
      </c>
      <c r="AG297" s="4">
        <f t="shared" si="193"/>
        <v>5</v>
      </c>
      <c r="AH297" s="4">
        <f t="shared" si="189"/>
        <v>5</v>
      </c>
      <c r="AI297" s="4">
        <f t="shared" si="190"/>
        <v>5</v>
      </c>
      <c r="AJ297" s="7">
        <f t="shared" si="183"/>
        <v>0.5</v>
      </c>
      <c r="AK297" s="10">
        <f t="shared" si="146"/>
        <v>300</v>
      </c>
      <c r="AL297" s="10">
        <f t="shared" si="184"/>
        <v>3108</v>
      </c>
      <c r="AM297" s="10">
        <f t="shared" si="185"/>
        <v>500</v>
      </c>
      <c r="AN297" s="6">
        <f t="shared" si="186"/>
        <v>300</v>
      </c>
      <c r="AO297" s="1">
        <f t="shared" si="191"/>
        <v>-30</v>
      </c>
    </row>
    <row r="298" spans="2:41" x14ac:dyDescent="0.2">
      <c r="B298" s="8">
        <f t="shared" si="192"/>
        <v>43448</v>
      </c>
      <c r="C298">
        <v>289</v>
      </c>
      <c r="D298" s="4">
        <v>5</v>
      </c>
      <c r="E298" s="5">
        <f t="shared" si="150"/>
        <v>5</v>
      </c>
      <c r="F298">
        <v>0</v>
      </c>
      <c r="G298" s="5">
        <f t="shared" si="151"/>
        <v>1445</v>
      </c>
      <c r="H298">
        <v>289</v>
      </c>
      <c r="I298" s="5">
        <f t="shared" si="152"/>
        <v>1300</v>
      </c>
      <c r="J298" s="5" t="str">
        <f t="shared" si="153"/>
        <v xml:space="preserve"> </v>
      </c>
      <c r="K298" s="5" t="str">
        <f t="shared" si="154"/>
        <v xml:space="preserve"> </v>
      </c>
      <c r="L298" s="5" t="str">
        <f t="shared" si="155"/>
        <v xml:space="preserve"> </v>
      </c>
      <c r="M298" t="str">
        <f t="shared" si="156"/>
        <v>F1</v>
      </c>
      <c r="N298" t="str">
        <f t="shared" si="171"/>
        <v xml:space="preserve"> </v>
      </c>
      <c r="O298" t="str">
        <f t="shared" si="172"/>
        <v xml:space="preserve"> </v>
      </c>
      <c r="P298" t="str">
        <f t="shared" si="173"/>
        <v xml:space="preserve"> </v>
      </c>
      <c r="Q298" t="str">
        <f t="shared" si="174"/>
        <v xml:space="preserve"> </v>
      </c>
      <c r="R298" t="str">
        <f t="shared" si="175"/>
        <v xml:space="preserve"> </v>
      </c>
      <c r="S298">
        <v>289</v>
      </c>
      <c r="T298">
        <f t="shared" ref="T298:T315" si="195">$AR$33</f>
        <v>0.5</v>
      </c>
      <c r="U298" s="2">
        <f t="shared" si="194"/>
        <v>13335.911387549242</v>
      </c>
      <c r="V298" s="2">
        <f t="shared" si="176"/>
        <v>5</v>
      </c>
      <c r="W298" s="2">
        <f t="shared" si="147"/>
        <v>0.5</v>
      </c>
      <c r="X298" s="5" t="str">
        <f t="shared" si="177"/>
        <v xml:space="preserve"> </v>
      </c>
      <c r="Y298" s="5" t="str">
        <f t="shared" si="178"/>
        <v xml:space="preserve"> </v>
      </c>
      <c r="Z298" s="5" t="str">
        <f t="shared" si="179"/>
        <v xml:space="preserve"> </v>
      </c>
      <c r="AA298" s="5" t="str">
        <f t="shared" si="180"/>
        <v xml:space="preserve"> </v>
      </c>
      <c r="AB298" s="5">
        <f t="shared" si="181"/>
        <v>13</v>
      </c>
      <c r="AC298">
        <v>289</v>
      </c>
      <c r="AD298" s="5">
        <f t="shared" si="182"/>
        <v>13</v>
      </c>
      <c r="AE298" s="4">
        <f t="shared" si="187"/>
        <v>5</v>
      </c>
      <c r="AF298" s="4">
        <f t="shared" si="188"/>
        <v>5</v>
      </c>
      <c r="AG298" s="4">
        <f t="shared" si="193"/>
        <v>5</v>
      </c>
      <c r="AH298" s="4">
        <f t="shared" si="189"/>
        <v>5</v>
      </c>
      <c r="AI298" s="4">
        <f t="shared" si="190"/>
        <v>5</v>
      </c>
      <c r="AJ298" s="7">
        <f t="shared" si="183"/>
        <v>0.5</v>
      </c>
      <c r="AK298" s="10">
        <f t="shared" ref="AK298:AK315" si="196">$AR$42</f>
        <v>300</v>
      </c>
      <c r="AL298" s="10">
        <f t="shared" si="184"/>
        <v>3120</v>
      </c>
      <c r="AM298" s="10">
        <f t="shared" si="185"/>
        <v>500</v>
      </c>
      <c r="AN298" s="6">
        <f t="shared" si="186"/>
        <v>300</v>
      </c>
      <c r="AO298" s="1">
        <f t="shared" si="191"/>
        <v>-30</v>
      </c>
    </row>
    <row r="299" spans="2:41" x14ac:dyDescent="0.2">
      <c r="B299" s="8">
        <f t="shared" si="192"/>
        <v>43449</v>
      </c>
      <c r="C299">
        <v>290</v>
      </c>
      <c r="D299" s="4">
        <v>5</v>
      </c>
      <c r="E299" s="5">
        <f t="shared" si="150"/>
        <v>5</v>
      </c>
      <c r="F299">
        <v>0</v>
      </c>
      <c r="G299" s="5">
        <f t="shared" si="151"/>
        <v>1450</v>
      </c>
      <c r="H299">
        <v>290</v>
      </c>
      <c r="I299" s="5">
        <f t="shared" si="152"/>
        <v>1305</v>
      </c>
      <c r="J299" s="5" t="str">
        <f t="shared" si="153"/>
        <v xml:space="preserve"> </v>
      </c>
      <c r="K299" s="5" t="str">
        <f t="shared" si="154"/>
        <v xml:space="preserve"> </v>
      </c>
      <c r="L299" s="5" t="str">
        <f t="shared" si="155"/>
        <v xml:space="preserve"> </v>
      </c>
      <c r="M299" t="str">
        <f t="shared" si="156"/>
        <v>F1</v>
      </c>
      <c r="N299" t="str">
        <f t="shared" si="171"/>
        <v xml:space="preserve"> </v>
      </c>
      <c r="O299" t="str">
        <f t="shared" si="172"/>
        <v xml:space="preserve"> </v>
      </c>
      <c r="P299" t="str">
        <f t="shared" si="173"/>
        <v xml:space="preserve"> </v>
      </c>
      <c r="Q299" t="str">
        <f t="shared" si="174"/>
        <v xml:space="preserve"> </v>
      </c>
      <c r="R299" t="str">
        <f t="shared" si="175"/>
        <v xml:space="preserve"> </v>
      </c>
      <c r="S299">
        <v>290</v>
      </c>
      <c r="T299">
        <f t="shared" si="195"/>
        <v>0.5</v>
      </c>
      <c r="U299" s="2">
        <f t="shared" si="194"/>
        <v>13874.645689593908</v>
      </c>
      <c r="V299" s="2">
        <f t="shared" si="176"/>
        <v>5</v>
      </c>
      <c r="W299" s="2">
        <f t="shared" ref="W299:W315" si="197">$AR$36</f>
        <v>0.5</v>
      </c>
      <c r="X299" s="5" t="str">
        <f t="shared" si="177"/>
        <v xml:space="preserve"> </v>
      </c>
      <c r="Y299" s="5" t="str">
        <f t="shared" si="178"/>
        <v xml:space="preserve"> </v>
      </c>
      <c r="Z299" s="5" t="str">
        <f t="shared" si="179"/>
        <v xml:space="preserve"> </v>
      </c>
      <c r="AA299" s="5" t="str">
        <f t="shared" si="180"/>
        <v xml:space="preserve"> </v>
      </c>
      <c r="AB299" s="5">
        <f t="shared" si="181"/>
        <v>13</v>
      </c>
      <c r="AC299">
        <v>290</v>
      </c>
      <c r="AD299" s="5">
        <f t="shared" si="182"/>
        <v>13</v>
      </c>
      <c r="AE299" s="4">
        <f t="shared" si="187"/>
        <v>5</v>
      </c>
      <c r="AF299" s="4">
        <f t="shared" si="188"/>
        <v>5</v>
      </c>
      <c r="AG299" s="4">
        <f t="shared" si="193"/>
        <v>5</v>
      </c>
      <c r="AH299" s="4">
        <f t="shared" si="189"/>
        <v>5</v>
      </c>
      <c r="AI299" s="4">
        <f t="shared" si="190"/>
        <v>5</v>
      </c>
      <c r="AJ299" s="7">
        <f t="shared" si="183"/>
        <v>0.5</v>
      </c>
      <c r="AK299" s="10">
        <f t="shared" si="196"/>
        <v>300</v>
      </c>
      <c r="AL299" s="10">
        <f t="shared" si="184"/>
        <v>3132</v>
      </c>
      <c r="AM299" s="10">
        <f t="shared" si="185"/>
        <v>500</v>
      </c>
      <c r="AN299" s="6">
        <f t="shared" si="186"/>
        <v>300</v>
      </c>
      <c r="AO299" s="1">
        <f t="shared" si="191"/>
        <v>-30</v>
      </c>
    </row>
    <row r="300" spans="2:41" x14ac:dyDescent="0.2">
      <c r="B300" s="8">
        <f t="shared" si="192"/>
        <v>43450</v>
      </c>
      <c r="C300">
        <v>291</v>
      </c>
      <c r="D300" s="4">
        <v>5</v>
      </c>
      <c r="E300" s="5">
        <f t="shared" si="150"/>
        <v>5</v>
      </c>
      <c r="F300">
        <v>0</v>
      </c>
      <c r="G300" s="5">
        <f t="shared" si="151"/>
        <v>1455</v>
      </c>
      <c r="H300">
        <v>291</v>
      </c>
      <c r="I300" s="5">
        <f t="shared" si="152"/>
        <v>1310</v>
      </c>
      <c r="J300" s="5" t="str">
        <f t="shared" si="153"/>
        <v xml:space="preserve"> </v>
      </c>
      <c r="K300" s="5" t="str">
        <f t="shared" si="154"/>
        <v xml:space="preserve"> </v>
      </c>
      <c r="L300" s="5" t="str">
        <f t="shared" si="155"/>
        <v xml:space="preserve"> </v>
      </c>
      <c r="M300" t="str">
        <f t="shared" si="156"/>
        <v>F1</v>
      </c>
      <c r="N300" t="str">
        <f t="shared" si="171"/>
        <v xml:space="preserve"> </v>
      </c>
      <c r="O300" t="str">
        <f t="shared" si="172"/>
        <v xml:space="preserve"> </v>
      </c>
      <c r="P300" t="str">
        <f t="shared" si="173"/>
        <v xml:space="preserve"> </v>
      </c>
      <c r="Q300" t="str">
        <f t="shared" si="174"/>
        <v xml:space="preserve"> </v>
      </c>
      <c r="R300" t="str">
        <f t="shared" si="175"/>
        <v xml:space="preserve"> </v>
      </c>
      <c r="S300">
        <v>291</v>
      </c>
      <c r="T300">
        <f t="shared" si="195"/>
        <v>0.5</v>
      </c>
      <c r="U300" s="2">
        <f t="shared" si="194"/>
        <v>14435.143463810673</v>
      </c>
      <c r="V300" s="2">
        <f t="shared" si="176"/>
        <v>5</v>
      </c>
      <c r="W300" s="2">
        <f t="shared" si="197"/>
        <v>0.5</v>
      </c>
      <c r="X300" s="5" t="str">
        <f t="shared" si="177"/>
        <v xml:space="preserve"> </v>
      </c>
      <c r="Y300" s="5" t="str">
        <f t="shared" si="178"/>
        <v xml:space="preserve"> </v>
      </c>
      <c r="Z300" s="5" t="str">
        <f t="shared" si="179"/>
        <v xml:space="preserve"> </v>
      </c>
      <c r="AA300" s="5" t="str">
        <f t="shared" si="180"/>
        <v xml:space="preserve"> </v>
      </c>
      <c r="AB300" s="5">
        <f t="shared" si="181"/>
        <v>13</v>
      </c>
      <c r="AC300">
        <v>291</v>
      </c>
      <c r="AD300" s="5">
        <f t="shared" si="182"/>
        <v>13</v>
      </c>
      <c r="AE300" s="4">
        <f t="shared" si="187"/>
        <v>5</v>
      </c>
      <c r="AF300" s="4">
        <f t="shared" si="188"/>
        <v>5</v>
      </c>
      <c r="AG300" s="4">
        <f t="shared" si="193"/>
        <v>5</v>
      </c>
      <c r="AH300" s="4">
        <f t="shared" si="189"/>
        <v>5</v>
      </c>
      <c r="AI300" s="4">
        <f t="shared" si="190"/>
        <v>5</v>
      </c>
      <c r="AJ300" s="7">
        <f t="shared" si="183"/>
        <v>0.5</v>
      </c>
      <c r="AK300" s="10">
        <f t="shared" si="196"/>
        <v>300</v>
      </c>
      <c r="AL300" s="10">
        <f t="shared" si="184"/>
        <v>3144</v>
      </c>
      <c r="AM300" s="10">
        <f t="shared" si="185"/>
        <v>500</v>
      </c>
      <c r="AN300" s="6">
        <f t="shared" si="186"/>
        <v>300</v>
      </c>
      <c r="AO300" s="1">
        <f t="shared" si="191"/>
        <v>-30</v>
      </c>
    </row>
    <row r="301" spans="2:41" x14ac:dyDescent="0.2">
      <c r="B301" s="8">
        <f t="shared" si="192"/>
        <v>43451</v>
      </c>
      <c r="C301">
        <v>292</v>
      </c>
      <c r="D301" s="4">
        <v>5</v>
      </c>
      <c r="E301" s="5">
        <f t="shared" si="150"/>
        <v>5</v>
      </c>
      <c r="F301">
        <v>0</v>
      </c>
      <c r="G301" s="5">
        <f t="shared" si="151"/>
        <v>1460</v>
      </c>
      <c r="H301">
        <v>292</v>
      </c>
      <c r="I301" s="5">
        <f t="shared" si="152"/>
        <v>1315</v>
      </c>
      <c r="J301" s="5" t="str">
        <f t="shared" si="153"/>
        <v xml:space="preserve"> </v>
      </c>
      <c r="K301" s="5" t="str">
        <f t="shared" si="154"/>
        <v xml:space="preserve"> </v>
      </c>
      <c r="L301" s="5" t="str">
        <f t="shared" si="155"/>
        <v xml:space="preserve"> </v>
      </c>
      <c r="M301" t="str">
        <f t="shared" si="156"/>
        <v>F1</v>
      </c>
      <c r="N301" t="str">
        <f t="shared" si="171"/>
        <v xml:space="preserve"> </v>
      </c>
      <c r="O301" t="str">
        <f t="shared" si="172"/>
        <v xml:space="preserve"> </v>
      </c>
      <c r="P301" t="str">
        <f t="shared" si="173"/>
        <v xml:space="preserve"> </v>
      </c>
      <c r="Q301" t="str">
        <f t="shared" si="174"/>
        <v xml:space="preserve"> </v>
      </c>
      <c r="R301" t="str">
        <f t="shared" si="175"/>
        <v xml:space="preserve"> </v>
      </c>
      <c r="S301">
        <v>292</v>
      </c>
      <c r="T301">
        <f t="shared" si="195"/>
        <v>0.5</v>
      </c>
      <c r="U301" s="2">
        <f t="shared" si="194"/>
        <v>15018.283898176353</v>
      </c>
      <c r="V301" s="2">
        <f t="shared" si="176"/>
        <v>5</v>
      </c>
      <c r="W301" s="2">
        <f t="shared" si="197"/>
        <v>0.5</v>
      </c>
      <c r="X301" s="5" t="str">
        <f t="shared" si="177"/>
        <v xml:space="preserve"> </v>
      </c>
      <c r="Y301" s="5" t="str">
        <f t="shared" si="178"/>
        <v xml:space="preserve"> </v>
      </c>
      <c r="Z301" s="5" t="str">
        <f t="shared" si="179"/>
        <v xml:space="preserve"> </v>
      </c>
      <c r="AA301" s="5" t="str">
        <f t="shared" si="180"/>
        <v xml:space="preserve"> </v>
      </c>
      <c r="AB301" s="5">
        <f t="shared" si="181"/>
        <v>13</v>
      </c>
      <c r="AC301">
        <v>292</v>
      </c>
      <c r="AD301" s="5">
        <f t="shared" si="182"/>
        <v>13</v>
      </c>
      <c r="AE301" s="4">
        <f t="shared" si="187"/>
        <v>5</v>
      </c>
      <c r="AF301" s="4">
        <f t="shared" si="188"/>
        <v>5</v>
      </c>
      <c r="AG301" s="4">
        <f t="shared" si="193"/>
        <v>5</v>
      </c>
      <c r="AH301" s="4">
        <f t="shared" si="189"/>
        <v>5</v>
      </c>
      <c r="AI301" s="4">
        <f t="shared" si="190"/>
        <v>5</v>
      </c>
      <c r="AJ301" s="7">
        <f t="shared" si="183"/>
        <v>0.5</v>
      </c>
      <c r="AK301" s="10">
        <f t="shared" si="196"/>
        <v>300</v>
      </c>
      <c r="AL301" s="10">
        <f t="shared" si="184"/>
        <v>3156</v>
      </c>
      <c r="AM301" s="10">
        <f t="shared" si="185"/>
        <v>500</v>
      </c>
      <c r="AN301" s="6">
        <f t="shared" si="186"/>
        <v>300</v>
      </c>
      <c r="AO301" s="1">
        <f t="shared" si="191"/>
        <v>-30</v>
      </c>
    </row>
    <row r="302" spans="2:41" x14ac:dyDescent="0.2">
      <c r="B302" s="8">
        <f t="shared" si="192"/>
        <v>43452</v>
      </c>
      <c r="C302">
        <v>293</v>
      </c>
      <c r="D302" s="4">
        <v>5</v>
      </c>
      <c r="E302" s="5">
        <f t="shared" si="150"/>
        <v>5</v>
      </c>
      <c r="F302">
        <v>0</v>
      </c>
      <c r="G302" s="5">
        <f t="shared" si="151"/>
        <v>1465</v>
      </c>
      <c r="H302">
        <v>293</v>
      </c>
      <c r="I302" s="5">
        <f t="shared" si="152"/>
        <v>1320</v>
      </c>
      <c r="J302" s="5" t="str">
        <f t="shared" si="153"/>
        <v xml:space="preserve"> </v>
      </c>
      <c r="K302" s="5" t="str">
        <f t="shared" si="154"/>
        <v xml:space="preserve"> </v>
      </c>
      <c r="L302" s="5" t="str">
        <f t="shared" si="155"/>
        <v xml:space="preserve"> </v>
      </c>
      <c r="M302" t="str">
        <f t="shared" si="156"/>
        <v>F1</v>
      </c>
      <c r="N302" t="str">
        <f t="shared" si="171"/>
        <v xml:space="preserve"> </v>
      </c>
      <c r="O302" t="str">
        <f t="shared" si="172"/>
        <v xml:space="preserve"> </v>
      </c>
      <c r="P302" t="str">
        <f t="shared" si="173"/>
        <v xml:space="preserve"> </v>
      </c>
      <c r="Q302" t="str">
        <f t="shared" si="174"/>
        <v xml:space="preserve"> </v>
      </c>
      <c r="R302" t="str">
        <f t="shared" si="175"/>
        <v xml:space="preserve"> </v>
      </c>
      <c r="S302">
        <v>293</v>
      </c>
      <c r="T302">
        <f t="shared" si="195"/>
        <v>0.5</v>
      </c>
      <c r="U302" s="2">
        <f t="shared" si="194"/>
        <v>15624.981697587451</v>
      </c>
      <c r="V302" s="2">
        <f t="shared" si="176"/>
        <v>5</v>
      </c>
      <c r="W302" s="2">
        <f t="shared" si="197"/>
        <v>0.5</v>
      </c>
      <c r="X302" s="5" t="str">
        <f t="shared" si="177"/>
        <v xml:space="preserve"> </v>
      </c>
      <c r="Y302" s="5" t="str">
        <f t="shared" si="178"/>
        <v xml:space="preserve"> </v>
      </c>
      <c r="Z302" s="5" t="str">
        <f t="shared" si="179"/>
        <v xml:space="preserve"> </v>
      </c>
      <c r="AA302" s="5" t="str">
        <f t="shared" si="180"/>
        <v xml:space="preserve"> </v>
      </c>
      <c r="AB302" s="5">
        <f t="shared" si="181"/>
        <v>13</v>
      </c>
      <c r="AC302">
        <v>293</v>
      </c>
      <c r="AD302" s="5">
        <f t="shared" si="182"/>
        <v>13</v>
      </c>
      <c r="AE302" s="4">
        <f t="shared" si="187"/>
        <v>5</v>
      </c>
      <c r="AF302" s="4">
        <f t="shared" si="188"/>
        <v>5</v>
      </c>
      <c r="AG302" s="4">
        <f t="shared" si="193"/>
        <v>5</v>
      </c>
      <c r="AH302" s="4">
        <f t="shared" si="189"/>
        <v>5</v>
      </c>
      <c r="AI302" s="4">
        <f t="shared" si="190"/>
        <v>5</v>
      </c>
      <c r="AJ302" s="7">
        <f t="shared" si="183"/>
        <v>0.5</v>
      </c>
      <c r="AK302" s="10">
        <f t="shared" si="196"/>
        <v>300</v>
      </c>
      <c r="AL302" s="10">
        <f t="shared" si="184"/>
        <v>3168</v>
      </c>
      <c r="AM302" s="10">
        <f t="shared" si="185"/>
        <v>500</v>
      </c>
      <c r="AN302" s="6">
        <f t="shared" si="186"/>
        <v>300</v>
      </c>
      <c r="AO302" s="1">
        <f t="shared" si="191"/>
        <v>-30</v>
      </c>
    </row>
    <row r="303" spans="2:41" x14ac:dyDescent="0.2">
      <c r="B303" s="8">
        <f t="shared" si="192"/>
        <v>43453</v>
      </c>
      <c r="C303">
        <v>294</v>
      </c>
      <c r="D303" s="4">
        <v>5</v>
      </c>
      <c r="E303" s="5">
        <f t="shared" si="150"/>
        <v>5</v>
      </c>
      <c r="F303">
        <v>0</v>
      </c>
      <c r="G303" s="5">
        <f t="shared" si="151"/>
        <v>1470</v>
      </c>
      <c r="H303">
        <v>294</v>
      </c>
      <c r="I303" s="5">
        <f t="shared" si="152"/>
        <v>1325</v>
      </c>
      <c r="J303" s="5" t="str">
        <f t="shared" si="153"/>
        <v xml:space="preserve"> </v>
      </c>
      <c r="K303" s="5" t="str">
        <f t="shared" si="154"/>
        <v xml:space="preserve"> </v>
      </c>
      <c r="L303" s="5" t="str">
        <f t="shared" si="155"/>
        <v xml:space="preserve"> </v>
      </c>
      <c r="M303" t="str">
        <f t="shared" si="156"/>
        <v>F1</v>
      </c>
      <c r="N303" t="str">
        <f t="shared" si="171"/>
        <v xml:space="preserve"> </v>
      </c>
      <c r="O303" t="str">
        <f t="shared" si="172"/>
        <v xml:space="preserve"> </v>
      </c>
      <c r="P303" t="str">
        <f t="shared" si="173"/>
        <v xml:space="preserve"> </v>
      </c>
      <c r="Q303" t="str">
        <f t="shared" si="174"/>
        <v xml:space="preserve"> </v>
      </c>
      <c r="R303" t="str">
        <f t="shared" si="175"/>
        <v xml:space="preserve"> </v>
      </c>
      <c r="S303">
        <v>294</v>
      </c>
      <c r="T303">
        <f t="shared" si="195"/>
        <v>0.5</v>
      </c>
      <c r="U303" s="2">
        <f t="shared" si="194"/>
        <v>16256.188518652194</v>
      </c>
      <c r="V303" s="2">
        <f t="shared" si="176"/>
        <v>5</v>
      </c>
      <c r="W303" s="2">
        <f t="shared" si="197"/>
        <v>0.5</v>
      </c>
      <c r="X303" s="5" t="str">
        <f t="shared" si="177"/>
        <v xml:space="preserve"> </v>
      </c>
      <c r="Y303" s="5" t="str">
        <f t="shared" si="178"/>
        <v xml:space="preserve"> </v>
      </c>
      <c r="Z303" s="5" t="str">
        <f t="shared" si="179"/>
        <v xml:space="preserve"> </v>
      </c>
      <c r="AA303" s="5" t="str">
        <f t="shared" si="180"/>
        <v xml:space="preserve"> </v>
      </c>
      <c r="AB303" s="5">
        <f t="shared" si="181"/>
        <v>13</v>
      </c>
      <c r="AC303">
        <v>294</v>
      </c>
      <c r="AD303" s="5">
        <f t="shared" si="182"/>
        <v>13</v>
      </c>
      <c r="AE303" s="4">
        <f t="shared" si="187"/>
        <v>5</v>
      </c>
      <c r="AF303" s="4">
        <f t="shared" si="188"/>
        <v>5</v>
      </c>
      <c r="AG303" s="4">
        <f t="shared" si="193"/>
        <v>5</v>
      </c>
      <c r="AH303" s="4">
        <f t="shared" si="189"/>
        <v>5</v>
      </c>
      <c r="AI303" s="4">
        <f t="shared" si="190"/>
        <v>5</v>
      </c>
      <c r="AJ303" s="7">
        <f t="shared" si="183"/>
        <v>0.5</v>
      </c>
      <c r="AK303" s="10">
        <f t="shared" si="196"/>
        <v>300</v>
      </c>
      <c r="AL303" s="10">
        <f t="shared" si="184"/>
        <v>3180</v>
      </c>
      <c r="AM303" s="10">
        <f t="shared" si="185"/>
        <v>500</v>
      </c>
      <c r="AN303" s="6">
        <f t="shared" si="186"/>
        <v>300</v>
      </c>
      <c r="AO303" s="1">
        <f t="shared" si="191"/>
        <v>-30</v>
      </c>
    </row>
    <row r="304" spans="2:41" x14ac:dyDescent="0.2">
      <c r="B304" s="8">
        <f t="shared" si="192"/>
        <v>43454</v>
      </c>
      <c r="C304">
        <v>295</v>
      </c>
      <c r="D304" s="4">
        <v>5</v>
      </c>
      <c r="E304" s="5">
        <f t="shared" si="150"/>
        <v>5</v>
      </c>
      <c r="F304">
        <v>0</v>
      </c>
      <c r="G304" s="5">
        <f t="shared" si="151"/>
        <v>1475</v>
      </c>
      <c r="H304">
        <v>295</v>
      </c>
      <c r="I304" s="5">
        <f t="shared" si="152"/>
        <v>1330</v>
      </c>
      <c r="J304" s="5" t="str">
        <f t="shared" si="153"/>
        <v xml:space="preserve"> </v>
      </c>
      <c r="K304" s="5" t="str">
        <f t="shared" si="154"/>
        <v xml:space="preserve"> </v>
      </c>
      <c r="L304" s="5" t="str">
        <f t="shared" si="155"/>
        <v xml:space="preserve"> </v>
      </c>
      <c r="M304" t="str">
        <f t="shared" si="156"/>
        <v>F1</v>
      </c>
      <c r="N304" t="str">
        <f t="shared" si="171"/>
        <v xml:space="preserve"> </v>
      </c>
      <c r="O304" t="str">
        <f t="shared" si="172"/>
        <v xml:space="preserve"> </v>
      </c>
      <c r="P304" t="str">
        <f t="shared" si="173"/>
        <v xml:space="preserve"> </v>
      </c>
      <c r="Q304" t="str">
        <f t="shared" si="174"/>
        <v xml:space="preserve"> </v>
      </c>
      <c r="R304" t="str">
        <f t="shared" si="175"/>
        <v xml:space="preserve"> </v>
      </c>
      <c r="S304">
        <v>295</v>
      </c>
      <c r="T304">
        <f t="shared" si="195"/>
        <v>0.5</v>
      </c>
      <c r="U304" s="2">
        <f t="shared" si="194"/>
        <v>16912.894462444023</v>
      </c>
      <c r="V304" s="2">
        <f t="shared" si="176"/>
        <v>5</v>
      </c>
      <c r="W304" s="2">
        <f t="shared" si="197"/>
        <v>0.5</v>
      </c>
      <c r="X304" s="5" t="str">
        <f t="shared" si="177"/>
        <v xml:space="preserve"> </v>
      </c>
      <c r="Y304" s="5" t="str">
        <f t="shared" si="178"/>
        <v xml:space="preserve"> </v>
      </c>
      <c r="Z304" s="5" t="str">
        <f t="shared" si="179"/>
        <v xml:space="preserve"> </v>
      </c>
      <c r="AA304" s="5" t="str">
        <f t="shared" si="180"/>
        <v xml:space="preserve"> </v>
      </c>
      <c r="AB304" s="5">
        <f t="shared" si="181"/>
        <v>13</v>
      </c>
      <c r="AC304">
        <v>295</v>
      </c>
      <c r="AD304" s="5">
        <f t="shared" si="182"/>
        <v>13</v>
      </c>
      <c r="AE304" s="4">
        <f t="shared" si="187"/>
        <v>5</v>
      </c>
      <c r="AF304" s="4">
        <f t="shared" si="188"/>
        <v>5</v>
      </c>
      <c r="AG304" s="4">
        <f t="shared" si="193"/>
        <v>5</v>
      </c>
      <c r="AH304" s="4">
        <f t="shared" si="189"/>
        <v>5</v>
      </c>
      <c r="AI304" s="4">
        <f t="shared" si="190"/>
        <v>5</v>
      </c>
      <c r="AJ304" s="7">
        <f t="shared" si="183"/>
        <v>0.5</v>
      </c>
      <c r="AK304" s="10">
        <f t="shared" si="196"/>
        <v>300</v>
      </c>
      <c r="AL304" s="10">
        <f t="shared" si="184"/>
        <v>3192</v>
      </c>
      <c r="AM304" s="10">
        <f t="shared" si="185"/>
        <v>500</v>
      </c>
      <c r="AN304" s="6">
        <f t="shared" si="186"/>
        <v>300</v>
      </c>
      <c r="AO304" s="1">
        <f t="shared" si="191"/>
        <v>-30</v>
      </c>
    </row>
    <row r="305" spans="2:41" x14ac:dyDescent="0.2">
      <c r="B305" s="8">
        <f t="shared" si="192"/>
        <v>43455</v>
      </c>
      <c r="C305">
        <v>296</v>
      </c>
      <c r="D305" s="4">
        <v>5</v>
      </c>
      <c r="E305" s="5">
        <f t="shared" si="150"/>
        <v>5</v>
      </c>
      <c r="F305">
        <v>0</v>
      </c>
      <c r="G305" s="5">
        <f t="shared" si="151"/>
        <v>1480</v>
      </c>
      <c r="H305">
        <v>296</v>
      </c>
      <c r="I305" s="5">
        <f t="shared" si="152"/>
        <v>1335</v>
      </c>
      <c r="J305" s="5" t="str">
        <f t="shared" si="153"/>
        <v xml:space="preserve"> </v>
      </c>
      <c r="K305" s="5" t="str">
        <f t="shared" si="154"/>
        <v xml:space="preserve"> </v>
      </c>
      <c r="L305" s="5" t="str">
        <f t="shared" si="155"/>
        <v xml:space="preserve"> </v>
      </c>
      <c r="M305" t="str">
        <f t="shared" si="156"/>
        <v>F1</v>
      </c>
      <c r="N305" t="str">
        <f t="shared" si="171"/>
        <v xml:space="preserve"> </v>
      </c>
      <c r="O305" t="str">
        <f t="shared" si="172"/>
        <v xml:space="preserve"> </v>
      </c>
      <c r="P305" t="str">
        <f t="shared" si="173"/>
        <v xml:space="preserve"> </v>
      </c>
      <c r="Q305" t="str">
        <f t="shared" si="174"/>
        <v xml:space="preserve"> </v>
      </c>
      <c r="R305" t="str">
        <f t="shared" si="175"/>
        <v xml:space="preserve"> </v>
      </c>
      <c r="S305">
        <v>296</v>
      </c>
      <c r="T305">
        <f t="shared" si="195"/>
        <v>0.5</v>
      </c>
      <c r="U305" s="2">
        <f t="shared" si="194"/>
        <v>17596.12962755841</v>
      </c>
      <c r="V305" s="2">
        <f t="shared" si="176"/>
        <v>5</v>
      </c>
      <c r="W305" s="2">
        <f t="shared" si="197"/>
        <v>0.5</v>
      </c>
      <c r="X305" s="5" t="str">
        <f t="shared" si="177"/>
        <v xml:space="preserve"> </v>
      </c>
      <c r="Y305" s="5" t="str">
        <f t="shared" si="178"/>
        <v xml:space="preserve"> </v>
      </c>
      <c r="Z305" s="5" t="str">
        <f t="shared" si="179"/>
        <v xml:space="preserve"> </v>
      </c>
      <c r="AA305" s="5" t="str">
        <f t="shared" si="180"/>
        <v xml:space="preserve"> </v>
      </c>
      <c r="AB305" s="5">
        <f t="shared" si="181"/>
        <v>13</v>
      </c>
      <c r="AC305">
        <v>296</v>
      </c>
      <c r="AD305" s="5">
        <f t="shared" si="182"/>
        <v>13</v>
      </c>
      <c r="AE305" s="4">
        <f t="shared" si="187"/>
        <v>5</v>
      </c>
      <c r="AF305" s="4">
        <f t="shared" si="188"/>
        <v>5</v>
      </c>
      <c r="AG305" s="4">
        <f t="shared" si="193"/>
        <v>5</v>
      </c>
      <c r="AH305" s="4">
        <f t="shared" si="189"/>
        <v>5</v>
      </c>
      <c r="AI305" s="4">
        <f t="shared" si="190"/>
        <v>5</v>
      </c>
      <c r="AJ305" s="7">
        <f t="shared" si="183"/>
        <v>0.5</v>
      </c>
      <c r="AK305" s="10">
        <f t="shared" si="196"/>
        <v>300</v>
      </c>
      <c r="AL305" s="10">
        <f t="shared" si="184"/>
        <v>3204</v>
      </c>
      <c r="AM305" s="10">
        <f t="shared" si="185"/>
        <v>500</v>
      </c>
      <c r="AN305" s="6">
        <f t="shared" si="186"/>
        <v>300</v>
      </c>
      <c r="AO305" s="1">
        <f t="shared" si="191"/>
        <v>-30</v>
      </c>
    </row>
    <row r="306" spans="2:41" x14ac:dyDescent="0.2">
      <c r="B306" s="8">
        <f t="shared" si="192"/>
        <v>43456</v>
      </c>
      <c r="C306">
        <v>297</v>
      </c>
      <c r="D306" s="4">
        <v>5</v>
      </c>
      <c r="E306" s="5">
        <f t="shared" si="150"/>
        <v>5</v>
      </c>
      <c r="F306">
        <v>0</v>
      </c>
      <c r="G306" s="5">
        <f t="shared" si="151"/>
        <v>1485</v>
      </c>
      <c r="H306">
        <v>297</v>
      </c>
      <c r="I306" s="5">
        <f t="shared" si="152"/>
        <v>1340</v>
      </c>
      <c r="J306" s="5" t="str">
        <f t="shared" si="153"/>
        <v xml:space="preserve"> </v>
      </c>
      <c r="K306" s="5" t="str">
        <f t="shared" si="154"/>
        <v xml:space="preserve"> </v>
      </c>
      <c r="L306" s="5" t="str">
        <f t="shared" si="155"/>
        <v xml:space="preserve"> </v>
      </c>
      <c r="M306" t="str">
        <f t="shared" si="156"/>
        <v>F1</v>
      </c>
      <c r="N306" t="str">
        <f t="shared" si="171"/>
        <v xml:space="preserve"> </v>
      </c>
      <c r="O306" t="str">
        <f t="shared" si="172"/>
        <v xml:space="preserve"> </v>
      </c>
      <c r="P306" t="str">
        <f t="shared" si="173"/>
        <v xml:space="preserve"> </v>
      </c>
      <c r="Q306" t="str">
        <f t="shared" si="174"/>
        <v xml:space="preserve"> </v>
      </c>
      <c r="R306" t="str">
        <f t="shared" si="175"/>
        <v xml:space="preserve"> </v>
      </c>
      <c r="S306">
        <v>297</v>
      </c>
      <c r="T306">
        <f t="shared" si="195"/>
        <v>0.5</v>
      </c>
      <c r="U306" s="2">
        <f t="shared" si="194"/>
        <v>18306.965725909366</v>
      </c>
      <c r="V306" s="2">
        <f t="shared" si="176"/>
        <v>5</v>
      </c>
      <c r="W306" s="2">
        <f t="shared" si="197"/>
        <v>0.5</v>
      </c>
      <c r="X306" s="5" t="str">
        <f t="shared" si="177"/>
        <v xml:space="preserve"> </v>
      </c>
      <c r="Y306" s="5" t="str">
        <f t="shared" si="178"/>
        <v xml:space="preserve"> </v>
      </c>
      <c r="Z306" s="5" t="str">
        <f t="shared" si="179"/>
        <v xml:space="preserve"> </v>
      </c>
      <c r="AA306" s="5" t="str">
        <f t="shared" si="180"/>
        <v xml:space="preserve"> </v>
      </c>
      <c r="AB306" s="5">
        <f t="shared" si="181"/>
        <v>13</v>
      </c>
      <c r="AC306">
        <v>297</v>
      </c>
      <c r="AD306" s="5">
        <f t="shared" si="182"/>
        <v>13</v>
      </c>
      <c r="AE306" s="4">
        <f t="shared" si="187"/>
        <v>5</v>
      </c>
      <c r="AF306" s="4">
        <f t="shared" si="188"/>
        <v>5</v>
      </c>
      <c r="AG306" s="4">
        <f t="shared" si="193"/>
        <v>5</v>
      </c>
      <c r="AH306" s="4">
        <f t="shared" si="189"/>
        <v>5</v>
      </c>
      <c r="AI306" s="4">
        <f t="shared" si="190"/>
        <v>5</v>
      </c>
      <c r="AJ306" s="7">
        <f t="shared" si="183"/>
        <v>0.5</v>
      </c>
      <c r="AK306" s="10">
        <f t="shared" si="196"/>
        <v>300</v>
      </c>
      <c r="AL306" s="10">
        <f t="shared" si="184"/>
        <v>3216</v>
      </c>
      <c r="AM306" s="10">
        <f t="shared" si="185"/>
        <v>500</v>
      </c>
      <c r="AN306" s="6">
        <f t="shared" si="186"/>
        <v>300</v>
      </c>
      <c r="AO306" s="1">
        <f t="shared" si="191"/>
        <v>-30</v>
      </c>
    </row>
    <row r="307" spans="2:41" x14ac:dyDescent="0.2">
      <c r="B307" s="8">
        <f t="shared" si="192"/>
        <v>43457</v>
      </c>
      <c r="C307">
        <v>298</v>
      </c>
      <c r="D307" s="4">
        <v>5</v>
      </c>
      <c r="E307" s="5">
        <f t="shared" si="150"/>
        <v>5</v>
      </c>
      <c r="F307">
        <v>0</v>
      </c>
      <c r="G307" s="5">
        <f t="shared" si="151"/>
        <v>1490</v>
      </c>
      <c r="H307">
        <v>298</v>
      </c>
      <c r="I307" s="5">
        <f t="shared" si="152"/>
        <v>1345</v>
      </c>
      <c r="J307" s="5" t="str">
        <f t="shared" si="153"/>
        <v xml:space="preserve"> </v>
      </c>
      <c r="K307" s="5" t="str">
        <f t="shared" si="154"/>
        <v xml:space="preserve"> </v>
      </c>
      <c r="L307" s="5" t="str">
        <f t="shared" si="155"/>
        <v xml:space="preserve"> </v>
      </c>
      <c r="M307" t="str">
        <f t="shared" si="156"/>
        <v>F1</v>
      </c>
      <c r="N307" t="str">
        <f t="shared" si="171"/>
        <v xml:space="preserve"> </v>
      </c>
      <c r="O307" t="str">
        <f t="shared" si="172"/>
        <v xml:space="preserve"> </v>
      </c>
      <c r="P307" t="str">
        <f t="shared" si="173"/>
        <v xml:space="preserve"> </v>
      </c>
      <c r="Q307" t="str">
        <f t="shared" si="174"/>
        <v xml:space="preserve"> </v>
      </c>
      <c r="R307" t="str">
        <f t="shared" si="175"/>
        <v xml:space="preserve"> </v>
      </c>
      <c r="S307">
        <v>298</v>
      </c>
      <c r="T307">
        <f t="shared" si="195"/>
        <v>0.5</v>
      </c>
      <c r="U307" s="2">
        <f t="shared" si="194"/>
        <v>19046.517763799944</v>
      </c>
      <c r="V307" s="2">
        <f t="shared" si="176"/>
        <v>5</v>
      </c>
      <c r="W307" s="2">
        <f t="shared" si="197"/>
        <v>0.5</v>
      </c>
      <c r="X307" s="5" t="str">
        <f t="shared" si="177"/>
        <v xml:space="preserve"> </v>
      </c>
      <c r="Y307" s="5" t="str">
        <f t="shared" si="178"/>
        <v xml:space="preserve"> </v>
      </c>
      <c r="Z307" s="5" t="str">
        <f t="shared" si="179"/>
        <v xml:space="preserve"> </v>
      </c>
      <c r="AA307" s="5" t="str">
        <f t="shared" si="180"/>
        <v xml:space="preserve"> </v>
      </c>
      <c r="AB307" s="5">
        <f t="shared" si="181"/>
        <v>13</v>
      </c>
      <c r="AC307">
        <v>298</v>
      </c>
      <c r="AD307" s="5">
        <f t="shared" si="182"/>
        <v>13</v>
      </c>
      <c r="AE307" s="4">
        <f t="shared" si="187"/>
        <v>5</v>
      </c>
      <c r="AF307" s="4">
        <f t="shared" si="188"/>
        <v>5</v>
      </c>
      <c r="AG307" s="4">
        <f t="shared" si="193"/>
        <v>5</v>
      </c>
      <c r="AH307" s="4">
        <f t="shared" si="189"/>
        <v>5</v>
      </c>
      <c r="AI307" s="4">
        <f t="shared" si="190"/>
        <v>5</v>
      </c>
      <c r="AJ307" s="7">
        <f t="shared" si="183"/>
        <v>0.5</v>
      </c>
      <c r="AK307" s="10">
        <f t="shared" si="196"/>
        <v>300</v>
      </c>
      <c r="AL307" s="10">
        <f t="shared" si="184"/>
        <v>3228</v>
      </c>
      <c r="AM307" s="10">
        <f t="shared" si="185"/>
        <v>500</v>
      </c>
      <c r="AN307" s="6">
        <f t="shared" si="186"/>
        <v>300</v>
      </c>
      <c r="AO307" s="1">
        <f t="shared" si="191"/>
        <v>-30</v>
      </c>
    </row>
    <row r="308" spans="2:41" x14ac:dyDescent="0.2">
      <c r="B308" s="8">
        <f t="shared" si="192"/>
        <v>43458</v>
      </c>
      <c r="C308">
        <v>299</v>
      </c>
      <c r="D308" s="4">
        <v>5</v>
      </c>
      <c r="E308" s="5">
        <f t="shared" si="150"/>
        <v>5</v>
      </c>
      <c r="F308">
        <v>0</v>
      </c>
      <c r="G308" s="5">
        <f t="shared" si="151"/>
        <v>1495</v>
      </c>
      <c r="H308">
        <v>299</v>
      </c>
      <c r="I308" s="5">
        <f t="shared" si="152"/>
        <v>1350</v>
      </c>
      <c r="J308" s="5" t="str">
        <f t="shared" si="153"/>
        <v xml:space="preserve"> </v>
      </c>
      <c r="K308" s="5" t="str">
        <f t="shared" si="154"/>
        <v xml:space="preserve"> </v>
      </c>
      <c r="L308" s="5" t="str">
        <f t="shared" si="155"/>
        <v xml:space="preserve"> </v>
      </c>
      <c r="M308" t="str">
        <f t="shared" si="156"/>
        <v>F1</v>
      </c>
      <c r="N308" t="str">
        <f t="shared" si="171"/>
        <v xml:space="preserve"> </v>
      </c>
      <c r="O308" t="str">
        <f t="shared" si="172"/>
        <v xml:space="preserve"> </v>
      </c>
      <c r="P308" t="str">
        <f t="shared" si="173"/>
        <v xml:space="preserve"> </v>
      </c>
      <c r="Q308" t="str">
        <f t="shared" si="174"/>
        <v xml:space="preserve"> </v>
      </c>
      <c r="R308" t="str">
        <f t="shared" si="175"/>
        <v xml:space="preserve"> </v>
      </c>
      <c r="S308">
        <v>299</v>
      </c>
      <c r="T308">
        <f t="shared" si="195"/>
        <v>0.5</v>
      </c>
      <c r="U308" s="2">
        <f t="shared" si="194"/>
        <v>19815.945790903388</v>
      </c>
      <c r="V308" s="2">
        <f t="shared" si="176"/>
        <v>5</v>
      </c>
      <c r="W308" s="2">
        <f t="shared" si="197"/>
        <v>0.5</v>
      </c>
      <c r="X308" s="5" t="str">
        <f t="shared" si="177"/>
        <v xml:space="preserve"> </v>
      </c>
      <c r="Y308" s="5" t="str">
        <f t="shared" si="178"/>
        <v xml:space="preserve"> </v>
      </c>
      <c r="Z308" s="5" t="str">
        <f t="shared" si="179"/>
        <v xml:space="preserve"> </v>
      </c>
      <c r="AA308" s="5" t="str">
        <f t="shared" si="180"/>
        <v xml:space="preserve"> </v>
      </c>
      <c r="AB308" s="5">
        <f t="shared" si="181"/>
        <v>13</v>
      </c>
      <c r="AC308">
        <v>299</v>
      </c>
      <c r="AD308" s="5">
        <f t="shared" si="182"/>
        <v>13</v>
      </c>
      <c r="AE308" s="4">
        <f t="shared" si="187"/>
        <v>5</v>
      </c>
      <c r="AF308" s="4">
        <f t="shared" si="188"/>
        <v>5</v>
      </c>
      <c r="AG308" s="4">
        <f t="shared" si="193"/>
        <v>5</v>
      </c>
      <c r="AH308" s="4">
        <f t="shared" si="189"/>
        <v>5</v>
      </c>
      <c r="AI308" s="4">
        <f t="shared" si="190"/>
        <v>5</v>
      </c>
      <c r="AJ308" s="7">
        <f t="shared" si="183"/>
        <v>0.5</v>
      </c>
      <c r="AK308" s="10">
        <f t="shared" si="196"/>
        <v>300</v>
      </c>
      <c r="AL308" s="10">
        <f t="shared" si="184"/>
        <v>3240</v>
      </c>
      <c r="AM308" s="10">
        <f t="shared" si="185"/>
        <v>500</v>
      </c>
      <c r="AN308" s="6">
        <f t="shared" si="186"/>
        <v>300</v>
      </c>
      <c r="AO308" s="1">
        <f t="shared" si="191"/>
        <v>-30</v>
      </c>
    </row>
    <row r="309" spans="2:41" x14ac:dyDescent="0.2">
      <c r="B309" s="8">
        <f t="shared" si="192"/>
        <v>43459</v>
      </c>
      <c r="C309">
        <v>300</v>
      </c>
      <c r="D309" s="4">
        <v>5</v>
      </c>
      <c r="E309" s="5">
        <f t="shared" si="150"/>
        <v>5</v>
      </c>
      <c r="F309">
        <v>0</v>
      </c>
      <c r="G309" s="5">
        <f t="shared" si="151"/>
        <v>1500</v>
      </c>
      <c r="H309">
        <v>300</v>
      </c>
      <c r="I309" s="5">
        <f t="shared" si="152"/>
        <v>1355</v>
      </c>
      <c r="J309" s="5" t="str">
        <f t="shared" si="153"/>
        <v xml:space="preserve"> </v>
      </c>
      <c r="K309" s="5" t="str">
        <f t="shared" si="154"/>
        <v xml:space="preserve"> </v>
      </c>
      <c r="L309" s="5" t="str">
        <f t="shared" si="155"/>
        <v xml:space="preserve"> </v>
      </c>
      <c r="M309" t="str">
        <f t="shared" si="156"/>
        <v>F1</v>
      </c>
      <c r="N309" t="str">
        <f t="shared" si="171"/>
        <v xml:space="preserve"> </v>
      </c>
      <c r="O309" t="str">
        <f t="shared" si="172"/>
        <v xml:space="preserve"> </v>
      </c>
      <c r="P309" t="str">
        <f t="shared" si="173"/>
        <v xml:space="preserve"> </v>
      </c>
      <c r="Q309" t="str">
        <f t="shared" si="174"/>
        <v xml:space="preserve"> </v>
      </c>
      <c r="R309" t="str">
        <f t="shared" si="175"/>
        <v xml:space="preserve"> </v>
      </c>
      <c r="S309">
        <v>300</v>
      </c>
      <c r="T309">
        <f t="shared" si="195"/>
        <v>0.5</v>
      </c>
      <c r="U309" s="2">
        <f t="shared" si="194"/>
        <v>20616.456719898844</v>
      </c>
      <c r="V309" s="2">
        <f t="shared" si="176"/>
        <v>5</v>
      </c>
      <c r="W309" s="2">
        <f t="shared" si="197"/>
        <v>0.5</v>
      </c>
      <c r="X309" s="5" t="str">
        <f t="shared" si="177"/>
        <v xml:space="preserve"> </v>
      </c>
      <c r="Y309" s="5" t="str">
        <f t="shared" si="178"/>
        <v xml:space="preserve"> </v>
      </c>
      <c r="Z309" s="5" t="str">
        <f t="shared" si="179"/>
        <v xml:space="preserve"> </v>
      </c>
      <c r="AA309" s="5" t="str">
        <f t="shared" si="180"/>
        <v xml:space="preserve"> </v>
      </c>
      <c r="AB309" s="5">
        <f t="shared" si="181"/>
        <v>13</v>
      </c>
      <c r="AC309">
        <v>300</v>
      </c>
      <c r="AD309" s="5">
        <f t="shared" si="182"/>
        <v>13</v>
      </c>
      <c r="AE309" s="4">
        <f t="shared" si="187"/>
        <v>5</v>
      </c>
      <c r="AF309" s="4">
        <f t="shared" si="188"/>
        <v>5</v>
      </c>
      <c r="AG309" s="4">
        <f t="shared" si="193"/>
        <v>5</v>
      </c>
      <c r="AH309" s="4">
        <f t="shared" si="189"/>
        <v>5</v>
      </c>
      <c r="AI309" s="4">
        <f t="shared" si="190"/>
        <v>5</v>
      </c>
      <c r="AJ309" s="7">
        <f t="shared" si="183"/>
        <v>0.5</v>
      </c>
      <c r="AK309" s="10">
        <f t="shared" si="196"/>
        <v>300</v>
      </c>
      <c r="AL309" s="10">
        <f t="shared" si="184"/>
        <v>3252</v>
      </c>
      <c r="AM309" s="10">
        <f t="shared" si="185"/>
        <v>500</v>
      </c>
      <c r="AN309" s="6">
        <f t="shared" si="186"/>
        <v>300</v>
      </c>
      <c r="AO309" s="1">
        <f t="shared" si="191"/>
        <v>-30</v>
      </c>
    </row>
    <row r="310" spans="2:41" x14ac:dyDescent="0.2">
      <c r="B310" s="8">
        <f t="shared" si="192"/>
        <v>43460</v>
      </c>
      <c r="C310">
        <v>301</v>
      </c>
      <c r="D310" s="4">
        <v>5</v>
      </c>
      <c r="E310" s="5">
        <f t="shared" si="150"/>
        <v>5</v>
      </c>
      <c r="F310">
        <v>0</v>
      </c>
      <c r="G310" s="5">
        <f t="shared" si="151"/>
        <v>1505</v>
      </c>
      <c r="H310">
        <v>301</v>
      </c>
      <c r="I310" s="5">
        <f t="shared" si="152"/>
        <v>1360</v>
      </c>
      <c r="J310" s="5" t="str">
        <f t="shared" si="153"/>
        <v xml:space="preserve"> </v>
      </c>
      <c r="K310" s="5" t="str">
        <f t="shared" si="154"/>
        <v xml:space="preserve"> </v>
      </c>
      <c r="L310" s="5" t="str">
        <f t="shared" si="155"/>
        <v xml:space="preserve"> </v>
      </c>
      <c r="M310" t="str">
        <f t="shared" si="156"/>
        <v>F1</v>
      </c>
      <c r="N310" t="str">
        <f t="shared" si="171"/>
        <v xml:space="preserve"> </v>
      </c>
      <c r="O310" t="str">
        <f t="shared" si="172"/>
        <v xml:space="preserve"> </v>
      </c>
      <c r="P310" t="str">
        <f t="shared" si="173"/>
        <v xml:space="preserve"> </v>
      </c>
      <c r="Q310" t="str">
        <f t="shared" si="174"/>
        <v xml:space="preserve"> </v>
      </c>
      <c r="R310" t="str">
        <f t="shared" si="175"/>
        <v xml:space="preserve"> </v>
      </c>
      <c r="S310">
        <v>301</v>
      </c>
      <c r="T310">
        <f t="shared" si="195"/>
        <v>0.5</v>
      </c>
      <c r="U310" s="2">
        <f t="shared" si="194"/>
        <v>21449.306219615741</v>
      </c>
      <c r="V310" s="2">
        <f t="shared" si="176"/>
        <v>5</v>
      </c>
      <c r="W310" s="2">
        <f t="shared" si="197"/>
        <v>0.5</v>
      </c>
      <c r="X310" s="5" t="str">
        <f t="shared" si="177"/>
        <v xml:space="preserve"> </v>
      </c>
      <c r="Y310" s="5" t="str">
        <f t="shared" si="178"/>
        <v xml:space="preserve"> </v>
      </c>
      <c r="Z310" s="5" t="str">
        <f t="shared" si="179"/>
        <v xml:space="preserve"> </v>
      </c>
      <c r="AA310" s="5" t="str">
        <f t="shared" si="180"/>
        <v xml:space="preserve"> </v>
      </c>
      <c r="AB310" s="5">
        <f t="shared" si="181"/>
        <v>13</v>
      </c>
      <c r="AC310">
        <v>301</v>
      </c>
      <c r="AD310" s="5">
        <f t="shared" si="182"/>
        <v>13</v>
      </c>
      <c r="AE310" s="4">
        <f t="shared" si="187"/>
        <v>5</v>
      </c>
      <c r="AF310" s="4">
        <f t="shared" si="188"/>
        <v>5</v>
      </c>
      <c r="AG310" s="4">
        <f t="shared" si="193"/>
        <v>5</v>
      </c>
      <c r="AH310" s="4">
        <f t="shared" si="189"/>
        <v>5</v>
      </c>
      <c r="AI310" s="4">
        <f t="shared" si="190"/>
        <v>5</v>
      </c>
      <c r="AJ310" s="7">
        <f t="shared" si="183"/>
        <v>0.5</v>
      </c>
      <c r="AK310" s="10">
        <f t="shared" si="196"/>
        <v>300</v>
      </c>
      <c r="AL310" s="10">
        <f t="shared" si="184"/>
        <v>3264</v>
      </c>
      <c r="AM310" s="10">
        <f t="shared" si="185"/>
        <v>500</v>
      </c>
      <c r="AN310" s="6">
        <f t="shared" si="186"/>
        <v>300</v>
      </c>
      <c r="AO310" s="1">
        <f t="shared" si="191"/>
        <v>-30</v>
      </c>
    </row>
    <row r="311" spans="2:41" x14ac:dyDescent="0.2">
      <c r="B311" s="8">
        <f t="shared" si="192"/>
        <v>43461</v>
      </c>
      <c r="C311">
        <v>302</v>
      </c>
      <c r="D311" s="4">
        <v>5</v>
      </c>
      <c r="E311" s="5">
        <f t="shared" si="150"/>
        <v>5</v>
      </c>
      <c r="F311">
        <v>0</v>
      </c>
      <c r="G311" s="5">
        <f t="shared" si="151"/>
        <v>1510</v>
      </c>
      <c r="H311">
        <v>302</v>
      </c>
      <c r="I311" s="5">
        <f t="shared" si="152"/>
        <v>1365</v>
      </c>
      <c r="J311" s="5" t="str">
        <f t="shared" si="153"/>
        <v xml:space="preserve"> </v>
      </c>
      <c r="K311" s="5" t="str">
        <f t="shared" si="154"/>
        <v xml:space="preserve"> </v>
      </c>
      <c r="L311" s="5" t="str">
        <f t="shared" si="155"/>
        <v xml:space="preserve"> </v>
      </c>
      <c r="M311" t="str">
        <f t="shared" si="156"/>
        <v>F1</v>
      </c>
      <c r="N311" t="str">
        <f t="shared" si="171"/>
        <v xml:space="preserve"> </v>
      </c>
      <c r="O311" t="str">
        <f t="shared" si="172"/>
        <v xml:space="preserve"> </v>
      </c>
      <c r="P311" t="str">
        <f t="shared" si="173"/>
        <v xml:space="preserve"> </v>
      </c>
      <c r="Q311" t="str">
        <f t="shared" si="174"/>
        <v xml:space="preserve"> </v>
      </c>
      <c r="R311" t="str">
        <f t="shared" si="175"/>
        <v xml:space="preserve"> </v>
      </c>
      <c r="S311">
        <v>302</v>
      </c>
      <c r="T311">
        <f t="shared" si="195"/>
        <v>0.5</v>
      </c>
      <c r="U311" s="2">
        <f t="shared" si="194"/>
        <v>22315.800684655649</v>
      </c>
      <c r="V311" s="2">
        <f t="shared" si="176"/>
        <v>5</v>
      </c>
      <c r="W311" s="2">
        <f t="shared" si="197"/>
        <v>0.5</v>
      </c>
      <c r="X311" s="5" t="str">
        <f t="shared" si="177"/>
        <v xml:space="preserve"> </v>
      </c>
      <c r="Y311" s="5" t="str">
        <f t="shared" si="178"/>
        <v xml:space="preserve"> </v>
      </c>
      <c r="Z311" s="5" t="str">
        <f t="shared" si="179"/>
        <v xml:space="preserve"> </v>
      </c>
      <c r="AA311" s="5" t="str">
        <f t="shared" si="180"/>
        <v xml:space="preserve"> </v>
      </c>
      <c r="AB311" s="5">
        <f t="shared" si="181"/>
        <v>13</v>
      </c>
      <c r="AC311">
        <v>302</v>
      </c>
      <c r="AD311" s="5">
        <f t="shared" si="182"/>
        <v>13</v>
      </c>
      <c r="AE311" s="4">
        <f t="shared" si="187"/>
        <v>5</v>
      </c>
      <c r="AF311" s="4">
        <f t="shared" si="188"/>
        <v>5</v>
      </c>
      <c r="AG311" s="4">
        <f t="shared" si="193"/>
        <v>5</v>
      </c>
      <c r="AH311" s="4">
        <f t="shared" si="189"/>
        <v>5</v>
      </c>
      <c r="AI311" s="4">
        <f t="shared" si="190"/>
        <v>5</v>
      </c>
      <c r="AJ311" s="7">
        <f t="shared" si="183"/>
        <v>0.5</v>
      </c>
      <c r="AK311" s="10">
        <f t="shared" si="196"/>
        <v>300</v>
      </c>
      <c r="AL311" s="10">
        <f t="shared" si="184"/>
        <v>3276</v>
      </c>
      <c r="AM311" s="10">
        <f t="shared" si="185"/>
        <v>500</v>
      </c>
      <c r="AN311" s="6">
        <f t="shared" si="186"/>
        <v>300</v>
      </c>
      <c r="AO311" s="1">
        <f t="shared" si="191"/>
        <v>-30</v>
      </c>
    </row>
    <row r="312" spans="2:41" x14ac:dyDescent="0.2">
      <c r="B312" s="8">
        <f t="shared" si="192"/>
        <v>43462</v>
      </c>
      <c r="C312">
        <v>303</v>
      </c>
      <c r="D312" s="4">
        <v>5</v>
      </c>
      <c r="E312" s="5">
        <f t="shared" si="150"/>
        <v>5</v>
      </c>
      <c r="F312">
        <v>0</v>
      </c>
      <c r="G312" s="5">
        <f t="shared" si="151"/>
        <v>1515</v>
      </c>
      <c r="H312">
        <v>303</v>
      </c>
      <c r="I312" s="5">
        <f t="shared" si="152"/>
        <v>1370</v>
      </c>
      <c r="J312" s="5" t="str">
        <f t="shared" si="153"/>
        <v xml:space="preserve"> </v>
      </c>
      <c r="K312" s="5" t="str">
        <f t="shared" si="154"/>
        <v xml:space="preserve"> </v>
      </c>
      <c r="L312" s="5" t="str">
        <f t="shared" si="155"/>
        <v xml:space="preserve"> </v>
      </c>
      <c r="M312" t="str">
        <f t="shared" si="156"/>
        <v>F1</v>
      </c>
      <c r="N312" t="str">
        <f t="shared" si="171"/>
        <v xml:space="preserve"> </v>
      </c>
      <c r="O312" t="str">
        <f t="shared" si="172"/>
        <v xml:space="preserve"> </v>
      </c>
      <c r="P312" t="str">
        <f t="shared" si="173"/>
        <v xml:space="preserve"> </v>
      </c>
      <c r="Q312" t="str">
        <f t="shared" si="174"/>
        <v xml:space="preserve"> </v>
      </c>
      <c r="R312" t="str">
        <f t="shared" si="175"/>
        <v xml:space="preserve"> </v>
      </c>
      <c r="S312">
        <v>303</v>
      </c>
      <c r="T312">
        <f t="shared" si="195"/>
        <v>0.5</v>
      </c>
      <c r="U312" s="2">
        <f t="shared" si="194"/>
        <v>23217.299284582994</v>
      </c>
      <c r="V312" s="2">
        <f t="shared" si="176"/>
        <v>5</v>
      </c>
      <c r="W312" s="2">
        <f t="shared" si="197"/>
        <v>0.5</v>
      </c>
      <c r="X312" s="5" t="str">
        <f t="shared" si="177"/>
        <v xml:space="preserve"> </v>
      </c>
      <c r="Y312" s="5" t="str">
        <f t="shared" si="178"/>
        <v xml:space="preserve"> </v>
      </c>
      <c r="Z312" s="5" t="str">
        <f t="shared" si="179"/>
        <v xml:space="preserve"> </v>
      </c>
      <c r="AA312" s="5" t="str">
        <f t="shared" si="180"/>
        <v xml:space="preserve"> </v>
      </c>
      <c r="AB312" s="5">
        <f t="shared" si="181"/>
        <v>13</v>
      </c>
      <c r="AC312">
        <v>303</v>
      </c>
      <c r="AD312" s="5">
        <f t="shared" si="182"/>
        <v>13</v>
      </c>
      <c r="AE312" s="4">
        <f t="shared" si="187"/>
        <v>5</v>
      </c>
      <c r="AF312" s="4">
        <f t="shared" si="188"/>
        <v>5</v>
      </c>
      <c r="AG312" s="4">
        <f t="shared" si="193"/>
        <v>5</v>
      </c>
      <c r="AH312" s="4">
        <f t="shared" si="189"/>
        <v>5</v>
      </c>
      <c r="AI312" s="4">
        <f t="shared" si="190"/>
        <v>5</v>
      </c>
      <c r="AJ312" s="7">
        <f t="shared" si="183"/>
        <v>0.5</v>
      </c>
      <c r="AK312" s="10">
        <f t="shared" si="196"/>
        <v>300</v>
      </c>
      <c r="AL312" s="10">
        <f t="shared" si="184"/>
        <v>3288</v>
      </c>
      <c r="AM312" s="10">
        <f t="shared" si="185"/>
        <v>500</v>
      </c>
      <c r="AN312" s="6">
        <f t="shared" si="186"/>
        <v>300</v>
      </c>
      <c r="AO312" s="1">
        <f t="shared" si="191"/>
        <v>-30</v>
      </c>
    </row>
    <row r="313" spans="2:41" x14ac:dyDescent="0.2">
      <c r="B313" s="8">
        <f t="shared" si="192"/>
        <v>43463</v>
      </c>
      <c r="C313">
        <v>304</v>
      </c>
      <c r="D313" s="4">
        <v>5</v>
      </c>
      <c r="E313" s="5">
        <f t="shared" si="150"/>
        <v>5</v>
      </c>
      <c r="F313">
        <v>0</v>
      </c>
      <c r="G313" s="5">
        <f t="shared" si="151"/>
        <v>1520</v>
      </c>
      <c r="H313">
        <v>304</v>
      </c>
      <c r="I313" s="5">
        <f t="shared" si="152"/>
        <v>1375</v>
      </c>
      <c r="J313" s="5" t="str">
        <f t="shared" si="153"/>
        <v xml:space="preserve"> </v>
      </c>
      <c r="K313" s="5" t="str">
        <f t="shared" si="154"/>
        <v xml:space="preserve"> </v>
      </c>
      <c r="L313" s="5" t="str">
        <f t="shared" si="155"/>
        <v xml:space="preserve"> </v>
      </c>
      <c r="M313" t="str">
        <f t="shared" si="156"/>
        <v>F1</v>
      </c>
      <c r="N313" t="str">
        <f t="shared" si="171"/>
        <v xml:space="preserve"> </v>
      </c>
      <c r="O313" t="str">
        <f t="shared" si="172"/>
        <v xml:space="preserve"> </v>
      </c>
      <c r="P313" t="str">
        <f t="shared" si="173"/>
        <v xml:space="preserve"> </v>
      </c>
      <c r="Q313" t="str">
        <f t="shared" si="174"/>
        <v xml:space="preserve"> </v>
      </c>
      <c r="R313" t="str">
        <f t="shared" si="175"/>
        <v xml:space="preserve"> </v>
      </c>
      <c r="S313">
        <v>304</v>
      </c>
      <c r="T313">
        <f t="shared" si="195"/>
        <v>0.5</v>
      </c>
      <c r="U313" s="2">
        <f t="shared" si="194"/>
        <v>24155.216095896376</v>
      </c>
      <c r="V313" s="2">
        <f t="shared" si="176"/>
        <v>5</v>
      </c>
      <c r="W313" s="2">
        <f t="shared" si="197"/>
        <v>0.5</v>
      </c>
      <c r="X313" s="5" t="str">
        <f t="shared" si="177"/>
        <v xml:space="preserve"> </v>
      </c>
      <c r="Y313" s="5" t="str">
        <f t="shared" si="178"/>
        <v xml:space="preserve"> </v>
      </c>
      <c r="Z313" s="5" t="str">
        <f t="shared" si="179"/>
        <v xml:space="preserve"> </v>
      </c>
      <c r="AA313" s="5" t="str">
        <f t="shared" si="180"/>
        <v xml:space="preserve"> </v>
      </c>
      <c r="AB313" s="5">
        <f t="shared" si="181"/>
        <v>13</v>
      </c>
      <c r="AC313">
        <v>304</v>
      </c>
      <c r="AD313" s="5">
        <f t="shared" si="182"/>
        <v>13</v>
      </c>
      <c r="AE313" s="4">
        <f t="shared" si="187"/>
        <v>5</v>
      </c>
      <c r="AF313" s="4">
        <f t="shared" si="188"/>
        <v>5</v>
      </c>
      <c r="AG313" s="4">
        <f t="shared" si="193"/>
        <v>5</v>
      </c>
      <c r="AH313" s="4">
        <f t="shared" si="189"/>
        <v>5</v>
      </c>
      <c r="AI313" s="4">
        <f t="shared" si="190"/>
        <v>5</v>
      </c>
      <c r="AJ313" s="7">
        <f t="shared" si="183"/>
        <v>0.5</v>
      </c>
      <c r="AK313" s="10">
        <f t="shared" si="196"/>
        <v>300</v>
      </c>
      <c r="AL313" s="10">
        <f t="shared" si="184"/>
        <v>3300</v>
      </c>
      <c r="AM313" s="10">
        <f t="shared" si="185"/>
        <v>500</v>
      </c>
      <c r="AN313" s="6">
        <f t="shared" si="186"/>
        <v>300</v>
      </c>
      <c r="AO313" s="1">
        <f t="shared" si="191"/>
        <v>-30</v>
      </c>
    </row>
    <row r="314" spans="2:41" x14ac:dyDescent="0.2">
      <c r="B314" s="8">
        <f t="shared" si="192"/>
        <v>43464</v>
      </c>
      <c r="C314">
        <v>305</v>
      </c>
      <c r="D314" s="4">
        <v>5</v>
      </c>
      <c r="E314" s="5">
        <f t="shared" si="150"/>
        <v>5</v>
      </c>
      <c r="F314">
        <v>0</v>
      </c>
      <c r="G314" s="5">
        <f t="shared" si="151"/>
        <v>1525</v>
      </c>
      <c r="H314">
        <v>305</v>
      </c>
      <c r="I314" s="5">
        <f t="shared" si="152"/>
        <v>1380</v>
      </c>
      <c r="J314" s="5" t="str">
        <f t="shared" si="153"/>
        <v xml:space="preserve"> </v>
      </c>
      <c r="K314" s="5" t="str">
        <f t="shared" si="154"/>
        <v xml:space="preserve"> </v>
      </c>
      <c r="L314" s="5" t="str">
        <f t="shared" si="155"/>
        <v xml:space="preserve"> </v>
      </c>
      <c r="M314" t="str">
        <f t="shared" si="156"/>
        <v>F1</v>
      </c>
      <c r="N314" t="str">
        <f t="shared" si="171"/>
        <v xml:space="preserve"> </v>
      </c>
      <c r="O314" t="str">
        <f t="shared" si="172"/>
        <v xml:space="preserve"> </v>
      </c>
      <c r="P314" t="str">
        <f t="shared" si="173"/>
        <v xml:space="preserve"> </v>
      </c>
      <c r="Q314" t="str">
        <f t="shared" si="174"/>
        <v xml:space="preserve"> </v>
      </c>
      <c r="R314" t="str">
        <f t="shared" si="175"/>
        <v xml:space="preserve"> </v>
      </c>
      <c r="S314">
        <v>305</v>
      </c>
      <c r="T314">
        <f t="shared" si="195"/>
        <v>0.5</v>
      </c>
      <c r="U314" s="2">
        <f t="shared" si="194"/>
        <v>25131.022320126787</v>
      </c>
      <c r="V314" s="2">
        <f t="shared" si="176"/>
        <v>5</v>
      </c>
      <c r="W314" s="2">
        <f t="shared" si="197"/>
        <v>0.5</v>
      </c>
      <c r="X314" s="5" t="str">
        <f t="shared" si="177"/>
        <v xml:space="preserve"> </v>
      </c>
      <c r="Y314" s="5" t="str">
        <f t="shared" si="178"/>
        <v xml:space="preserve"> </v>
      </c>
      <c r="Z314" s="5" t="str">
        <f t="shared" si="179"/>
        <v xml:space="preserve"> </v>
      </c>
      <c r="AA314" s="5" t="str">
        <f t="shared" si="180"/>
        <v xml:space="preserve"> </v>
      </c>
      <c r="AB314" s="5">
        <f t="shared" si="181"/>
        <v>13</v>
      </c>
      <c r="AC314">
        <v>305</v>
      </c>
      <c r="AD314" s="5">
        <f t="shared" si="182"/>
        <v>13</v>
      </c>
      <c r="AE314" s="4">
        <f t="shared" si="187"/>
        <v>5</v>
      </c>
      <c r="AF314" s="4">
        <f t="shared" si="188"/>
        <v>5</v>
      </c>
      <c r="AG314" s="4">
        <f t="shared" si="193"/>
        <v>5</v>
      </c>
      <c r="AH314" s="4">
        <f t="shared" si="189"/>
        <v>5</v>
      </c>
      <c r="AI314" s="4">
        <f t="shared" si="190"/>
        <v>5</v>
      </c>
      <c r="AJ314" s="7">
        <f t="shared" si="183"/>
        <v>0.5</v>
      </c>
      <c r="AK314" s="10">
        <f t="shared" si="196"/>
        <v>300</v>
      </c>
      <c r="AL314" s="10">
        <f t="shared" si="184"/>
        <v>3312</v>
      </c>
      <c r="AM314" s="10">
        <f t="shared" si="185"/>
        <v>500</v>
      </c>
      <c r="AN314" s="6">
        <f t="shared" si="186"/>
        <v>300</v>
      </c>
      <c r="AO314" s="1">
        <f t="shared" si="191"/>
        <v>-30</v>
      </c>
    </row>
    <row r="315" spans="2:41" x14ac:dyDescent="0.2">
      <c r="B315" s="8">
        <f t="shared" si="192"/>
        <v>43465</v>
      </c>
      <c r="C315">
        <v>306</v>
      </c>
      <c r="D315" s="4">
        <v>5</v>
      </c>
      <c r="E315" s="5">
        <f t="shared" si="150"/>
        <v>5</v>
      </c>
      <c r="F315">
        <v>0</v>
      </c>
      <c r="G315" s="5">
        <f t="shared" si="151"/>
        <v>1530</v>
      </c>
      <c r="H315">
        <v>306</v>
      </c>
      <c r="I315" s="5">
        <f t="shared" si="152"/>
        <v>1385</v>
      </c>
      <c r="J315" s="5" t="str">
        <f t="shared" si="153"/>
        <v xml:space="preserve"> </v>
      </c>
      <c r="K315" s="5" t="str">
        <f t="shared" si="154"/>
        <v xml:space="preserve"> </v>
      </c>
      <c r="L315" s="5" t="str">
        <f t="shared" si="155"/>
        <v xml:space="preserve"> </v>
      </c>
      <c r="M315" t="str">
        <f t="shared" si="156"/>
        <v>F1</v>
      </c>
      <c r="N315" t="str">
        <f t="shared" si="171"/>
        <v xml:space="preserve"> </v>
      </c>
      <c r="O315" t="str">
        <f t="shared" si="172"/>
        <v xml:space="preserve"> </v>
      </c>
      <c r="P315" t="str">
        <f t="shared" si="173"/>
        <v xml:space="preserve"> </v>
      </c>
      <c r="Q315" t="str">
        <f t="shared" si="174"/>
        <v xml:space="preserve"> </v>
      </c>
      <c r="R315" t="str">
        <f t="shared" si="175"/>
        <v xml:space="preserve"> </v>
      </c>
      <c r="S315">
        <v>306</v>
      </c>
      <c r="T315">
        <f t="shared" si="195"/>
        <v>0.5</v>
      </c>
      <c r="U315" s="2">
        <f t="shared" si="194"/>
        <v>26146.248591541673</v>
      </c>
      <c r="V315" s="2">
        <f t="shared" si="176"/>
        <v>5</v>
      </c>
      <c r="W315" s="2">
        <f t="shared" si="197"/>
        <v>0.5</v>
      </c>
      <c r="X315" s="5" t="str">
        <f t="shared" si="177"/>
        <v xml:space="preserve"> </v>
      </c>
      <c r="Y315" s="5" t="str">
        <f t="shared" si="178"/>
        <v xml:space="preserve"> </v>
      </c>
      <c r="Z315" s="5" t="str">
        <f t="shared" si="179"/>
        <v xml:space="preserve"> </v>
      </c>
      <c r="AA315" s="5" t="str">
        <f t="shared" si="180"/>
        <v xml:space="preserve"> </v>
      </c>
      <c r="AB315" s="5">
        <f t="shared" si="181"/>
        <v>13</v>
      </c>
      <c r="AC315">
        <v>306</v>
      </c>
      <c r="AD315" s="5">
        <f t="shared" si="182"/>
        <v>13</v>
      </c>
      <c r="AE315" s="4">
        <f t="shared" si="187"/>
        <v>5</v>
      </c>
      <c r="AF315" s="4">
        <f t="shared" si="188"/>
        <v>5</v>
      </c>
      <c r="AG315" s="4">
        <f t="shared" si="193"/>
        <v>5</v>
      </c>
      <c r="AH315" s="4">
        <f t="shared" si="189"/>
        <v>5</v>
      </c>
      <c r="AI315" s="4">
        <f t="shared" si="190"/>
        <v>5</v>
      </c>
      <c r="AJ315" s="7">
        <f t="shared" si="183"/>
        <v>0.5</v>
      </c>
      <c r="AK315" s="10">
        <f t="shared" si="196"/>
        <v>300</v>
      </c>
      <c r="AL315" s="10">
        <f t="shared" si="184"/>
        <v>3324</v>
      </c>
      <c r="AM315" s="10">
        <f t="shared" si="185"/>
        <v>500</v>
      </c>
      <c r="AN315" s="6">
        <f t="shared" si="186"/>
        <v>300</v>
      </c>
      <c r="AO315" s="1">
        <f t="shared" si="191"/>
        <v>-30</v>
      </c>
    </row>
    <row r="316" spans="2:41" x14ac:dyDescent="0.2">
      <c r="B316" s="8"/>
    </row>
  </sheetData>
  <dataValidations count="2">
    <dataValidation type="list" allowBlank="1" showInputMessage="1" showErrorMessage="1" sqref="AP4" xr:uid="{00000000-0002-0000-0300-000000000000}">
      <formula1>Jordtype</formula1>
    </dataValidation>
    <dataValidation type="list" allowBlank="1" showInputMessage="1" showErrorMessage="1" sqref="AP2" xr:uid="{00000000-0002-0000-0300-000001000000}">
      <formula1>Afgrøde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I82"/>
  <sheetViews>
    <sheetView topLeftCell="A3" workbookViewId="0">
      <selection activeCell="B47" sqref="B47"/>
    </sheetView>
  </sheetViews>
  <sheetFormatPr defaultRowHeight="12" x14ac:dyDescent="0.2"/>
  <cols>
    <col min="1" max="1" width="18.28515625" customWidth="1"/>
    <col min="2" max="2" width="10.42578125" bestFit="1" customWidth="1"/>
    <col min="3" max="3" width="9.85546875" bestFit="1" customWidth="1"/>
    <col min="4" max="4" width="12.42578125" bestFit="1" customWidth="1"/>
    <col min="5" max="5" width="11.85546875" bestFit="1" customWidth="1"/>
    <col min="6" max="6" width="10.85546875" bestFit="1" customWidth="1"/>
    <col min="9" max="9" width="18.28515625" customWidth="1"/>
  </cols>
  <sheetData>
    <row r="3" spans="1:113" x14ac:dyDescent="0.2">
      <c r="A3" s="6" t="s">
        <v>52</v>
      </c>
      <c r="B3" s="6"/>
      <c r="C3" s="6"/>
      <c r="D3" s="6"/>
      <c r="E3" s="6"/>
      <c r="F3" s="6"/>
      <c r="G3" s="6"/>
      <c r="I3" s="6" t="s">
        <v>69</v>
      </c>
      <c r="R3" s="6" t="s">
        <v>74</v>
      </c>
    </row>
    <row r="4" spans="1:113" x14ac:dyDescent="0.2">
      <c r="A4" s="6"/>
      <c r="B4" s="6"/>
      <c r="C4" s="6"/>
      <c r="D4" s="6"/>
      <c r="E4" s="6"/>
      <c r="F4" s="6"/>
      <c r="G4" s="6"/>
    </row>
    <row r="5" spans="1:113" x14ac:dyDescent="0.2">
      <c r="A5" s="6" t="s">
        <v>53</v>
      </c>
      <c r="B5" s="6" t="s">
        <v>54</v>
      </c>
      <c r="C5" s="6" t="s">
        <v>55</v>
      </c>
      <c r="D5" s="6" t="s">
        <v>56</v>
      </c>
      <c r="E5" s="6" t="s">
        <v>57</v>
      </c>
      <c r="F5" s="6" t="s">
        <v>58</v>
      </c>
      <c r="G5" s="6"/>
      <c r="I5" s="6" t="s">
        <v>53</v>
      </c>
      <c r="J5" s="6" t="s">
        <v>68</v>
      </c>
      <c r="K5" s="6" t="s">
        <v>18</v>
      </c>
      <c r="L5" s="6" t="s">
        <v>17</v>
      </c>
      <c r="M5" s="6" t="s">
        <v>19</v>
      </c>
      <c r="R5" s="6" t="s">
        <v>53</v>
      </c>
      <c r="S5" s="6" t="s">
        <v>26</v>
      </c>
    </row>
    <row r="7" spans="1:113" x14ac:dyDescent="0.2">
      <c r="A7" s="14" t="s">
        <v>59</v>
      </c>
      <c r="B7">
        <v>235</v>
      </c>
      <c r="C7">
        <v>187</v>
      </c>
      <c r="D7">
        <v>975</v>
      </c>
      <c r="E7">
        <v>954</v>
      </c>
      <c r="F7">
        <v>0</v>
      </c>
      <c r="I7" t="s">
        <v>59</v>
      </c>
      <c r="J7">
        <v>81</v>
      </c>
      <c r="K7">
        <v>907</v>
      </c>
      <c r="L7" s="14">
        <v>2330</v>
      </c>
      <c r="M7" s="14">
        <v>2351</v>
      </c>
      <c r="R7" t="s">
        <v>59</v>
      </c>
      <c r="S7">
        <v>200</v>
      </c>
    </row>
    <row r="8" spans="1:113" x14ac:dyDescent="0.2">
      <c r="A8" s="1" t="s">
        <v>60</v>
      </c>
      <c r="B8">
        <v>292</v>
      </c>
      <c r="C8">
        <v>219</v>
      </c>
      <c r="D8">
        <v>398</v>
      </c>
      <c r="E8">
        <v>444</v>
      </c>
      <c r="F8">
        <v>78</v>
      </c>
      <c r="I8" s="1" t="s">
        <v>60</v>
      </c>
      <c r="J8">
        <v>250</v>
      </c>
      <c r="K8">
        <v>471</v>
      </c>
      <c r="L8">
        <v>720</v>
      </c>
      <c r="M8">
        <v>1431</v>
      </c>
      <c r="R8" s="1" t="s">
        <v>60</v>
      </c>
      <c r="S8" s="1">
        <v>150</v>
      </c>
    </row>
    <row r="9" spans="1:113" x14ac:dyDescent="0.2">
      <c r="A9" s="1" t="s">
        <v>61</v>
      </c>
      <c r="B9">
        <v>110</v>
      </c>
      <c r="C9">
        <v>80</v>
      </c>
      <c r="D9">
        <v>263</v>
      </c>
      <c r="E9">
        <v>685</v>
      </c>
      <c r="F9">
        <v>295</v>
      </c>
      <c r="I9" s="1" t="s">
        <v>61</v>
      </c>
      <c r="J9">
        <v>0</v>
      </c>
      <c r="K9">
        <v>601</v>
      </c>
      <c r="L9">
        <v>1043</v>
      </c>
      <c r="M9">
        <v>1433</v>
      </c>
      <c r="R9" s="1" t="s">
        <v>61</v>
      </c>
      <c r="S9" s="1">
        <v>300</v>
      </c>
    </row>
    <row r="10" spans="1:113" x14ac:dyDescent="0.2">
      <c r="A10" s="1" t="s">
        <v>62</v>
      </c>
      <c r="B10">
        <v>136</v>
      </c>
      <c r="C10">
        <v>54</v>
      </c>
      <c r="D10">
        <v>421</v>
      </c>
      <c r="E10">
        <v>779</v>
      </c>
      <c r="F10">
        <v>271</v>
      </c>
      <c r="I10" s="1" t="s">
        <v>62</v>
      </c>
      <c r="J10">
        <v>0</v>
      </c>
      <c r="K10">
        <v>601</v>
      </c>
      <c r="L10">
        <v>1314</v>
      </c>
      <c r="M10">
        <v>1661</v>
      </c>
      <c r="R10" s="1" t="s">
        <v>62</v>
      </c>
      <c r="S10" s="1">
        <v>300</v>
      </c>
    </row>
    <row r="11" spans="1:113" x14ac:dyDescent="0.2">
      <c r="A11" s="1" t="s">
        <v>63</v>
      </c>
      <c r="B11">
        <v>136</v>
      </c>
      <c r="C11">
        <v>60</v>
      </c>
      <c r="D11">
        <v>438</v>
      </c>
      <c r="E11">
        <v>824</v>
      </c>
      <c r="F11">
        <v>293</v>
      </c>
      <c r="I11" s="1" t="s">
        <v>63</v>
      </c>
      <c r="J11">
        <v>0</v>
      </c>
      <c r="K11">
        <v>601</v>
      </c>
      <c r="L11">
        <v>1349</v>
      </c>
      <c r="M11">
        <v>1751</v>
      </c>
      <c r="R11" s="1" t="s">
        <v>63</v>
      </c>
      <c r="S11" s="1">
        <v>300</v>
      </c>
      <c r="AO11" t="str">
        <f>IF($AL$2="Bederoer",Konstanter!S7,IF($AL$2="Ærter",Konstanter!#REF!,IF($AL$2="Kartofler, tidlige",Konstanter!#REF!,IF($AL$2="Kartofler, middeltidlige",Konstanter!#REF!,IF($AL$2="Kartofler, sildige",Konstanter!T1,IF($AL$2="Vårbyg",Konstanter!T2,IF($AL$2="Vårraps",Konstanter!T3,IF($AL$2="Majs",Konstanter!T4," "))))))))</f>
        <v xml:space="preserve"> </v>
      </c>
    </row>
    <row r="12" spans="1:113" x14ac:dyDescent="0.2">
      <c r="A12" s="1" t="s">
        <v>64</v>
      </c>
      <c r="B12">
        <v>294</v>
      </c>
      <c r="C12">
        <v>449</v>
      </c>
      <c r="D12">
        <v>113</v>
      </c>
      <c r="E12">
        <v>461</v>
      </c>
      <c r="F12">
        <v>162</v>
      </c>
      <c r="I12" s="1" t="s">
        <v>64</v>
      </c>
      <c r="J12">
        <v>0</v>
      </c>
      <c r="K12">
        <v>400</v>
      </c>
      <c r="L12">
        <v>1070</v>
      </c>
      <c r="M12">
        <v>1479</v>
      </c>
      <c r="R12" s="1" t="s">
        <v>64</v>
      </c>
      <c r="S12" s="1">
        <v>110</v>
      </c>
    </row>
    <row r="13" spans="1:113" x14ac:dyDescent="0.2">
      <c r="A13" s="1" t="s">
        <v>65</v>
      </c>
      <c r="B13">
        <v>190</v>
      </c>
      <c r="C13">
        <v>365</v>
      </c>
      <c r="D13">
        <v>207</v>
      </c>
      <c r="E13">
        <v>575</v>
      </c>
      <c r="F13">
        <v>248</v>
      </c>
      <c r="I13" s="1" t="s">
        <v>65</v>
      </c>
      <c r="J13">
        <v>0</v>
      </c>
      <c r="K13">
        <v>393</v>
      </c>
      <c r="L13">
        <v>1355</v>
      </c>
      <c r="M13">
        <v>1585</v>
      </c>
      <c r="R13" s="1" t="s">
        <v>65</v>
      </c>
      <c r="S13" s="1">
        <v>140</v>
      </c>
    </row>
    <row r="14" spans="1:113" x14ac:dyDescent="0.2">
      <c r="A14" s="1" t="s">
        <v>66</v>
      </c>
      <c r="B14">
        <v>397</v>
      </c>
      <c r="C14">
        <v>691</v>
      </c>
      <c r="D14">
        <v>476</v>
      </c>
      <c r="E14">
        <v>247</v>
      </c>
      <c r="F14">
        <v>761</v>
      </c>
      <c r="I14" s="1" t="s">
        <v>66</v>
      </c>
      <c r="J14">
        <v>420</v>
      </c>
      <c r="K14">
        <v>740</v>
      </c>
      <c r="L14">
        <v>1808</v>
      </c>
      <c r="M14">
        <v>2572</v>
      </c>
      <c r="R14" s="1" t="s">
        <v>66</v>
      </c>
      <c r="S14" s="11">
        <v>120</v>
      </c>
      <c r="DI14" t="e">
        <f>IF(#REF!="Vinterbyg",Konstanter!G74,HVIS)</f>
        <v>#REF!</v>
      </c>
    </row>
    <row r="15" spans="1:113" x14ac:dyDescent="0.2">
      <c r="A15" s="1" t="s">
        <v>96</v>
      </c>
      <c r="I15" s="1"/>
      <c r="R15" s="1"/>
      <c r="S15" s="11">
        <v>142</v>
      </c>
    </row>
    <row r="16" spans="1:113" x14ac:dyDescent="0.2">
      <c r="A16" s="1" t="s">
        <v>142</v>
      </c>
      <c r="B16">
        <v>190</v>
      </c>
      <c r="C16">
        <v>376</v>
      </c>
      <c r="D16">
        <v>468</v>
      </c>
      <c r="E16">
        <v>157</v>
      </c>
      <c r="I16" s="1" t="s">
        <v>142</v>
      </c>
      <c r="J16">
        <v>0</v>
      </c>
      <c r="K16">
        <v>190</v>
      </c>
      <c r="L16">
        <v>811</v>
      </c>
      <c r="M16">
        <v>1191</v>
      </c>
      <c r="R16" s="1"/>
      <c r="S16" s="11">
        <v>142</v>
      </c>
    </row>
    <row r="17" spans="1:38" x14ac:dyDescent="0.2">
      <c r="A17" s="1" t="s">
        <v>143</v>
      </c>
      <c r="B17">
        <v>362</v>
      </c>
      <c r="C17">
        <v>599</v>
      </c>
      <c r="D17">
        <v>590</v>
      </c>
      <c r="E17">
        <v>155</v>
      </c>
      <c r="I17" s="1" t="s">
        <v>143</v>
      </c>
      <c r="J17">
        <v>0</v>
      </c>
      <c r="K17">
        <v>303</v>
      </c>
      <c r="L17">
        <v>1307</v>
      </c>
      <c r="M17">
        <v>1706</v>
      </c>
      <c r="R17" s="1"/>
      <c r="S17" s="11">
        <v>142</v>
      </c>
    </row>
    <row r="18" spans="1:38" x14ac:dyDescent="0.2">
      <c r="A18" s="1" t="s">
        <v>144</v>
      </c>
      <c r="B18">
        <v>292</v>
      </c>
      <c r="C18">
        <v>345</v>
      </c>
      <c r="D18">
        <v>395</v>
      </c>
      <c r="E18">
        <v>232</v>
      </c>
      <c r="I18" s="1" t="s">
        <v>144</v>
      </c>
      <c r="J18">
        <v>0</v>
      </c>
      <c r="K18">
        <v>190</v>
      </c>
      <c r="L18">
        <v>1037</v>
      </c>
      <c r="M18">
        <v>1268</v>
      </c>
      <c r="R18" s="1"/>
      <c r="S18" s="11">
        <v>142</v>
      </c>
    </row>
    <row r="19" spans="1:38" x14ac:dyDescent="0.2">
      <c r="A19" s="1" t="s">
        <v>145</v>
      </c>
      <c r="B19">
        <v>316</v>
      </c>
      <c r="C19">
        <v>717</v>
      </c>
      <c r="D19">
        <v>493</v>
      </c>
      <c r="E19">
        <v>160</v>
      </c>
      <c r="I19" s="1" t="s">
        <v>145</v>
      </c>
      <c r="J19">
        <v>0</v>
      </c>
      <c r="K19">
        <v>190</v>
      </c>
      <c r="L19">
        <v>1301</v>
      </c>
      <c r="M19">
        <v>1686</v>
      </c>
      <c r="R19" s="1"/>
      <c r="S19" s="11">
        <v>142</v>
      </c>
    </row>
    <row r="20" spans="1:38" x14ac:dyDescent="0.2">
      <c r="A20" s="1" t="s">
        <v>147</v>
      </c>
      <c r="B20">
        <v>230</v>
      </c>
      <c r="C20">
        <v>190</v>
      </c>
      <c r="D20">
        <v>376</v>
      </c>
      <c r="E20">
        <v>468</v>
      </c>
      <c r="F20">
        <v>157</v>
      </c>
      <c r="I20" s="1" t="s">
        <v>147</v>
      </c>
      <c r="J20">
        <v>0</v>
      </c>
      <c r="K20">
        <v>425</v>
      </c>
      <c r="L20">
        <v>2000</v>
      </c>
      <c r="M20">
        <v>3000</v>
      </c>
      <c r="R20" s="1"/>
      <c r="S20" s="11">
        <v>140</v>
      </c>
    </row>
    <row r="21" spans="1:38" x14ac:dyDescent="0.2">
      <c r="A21" s="1" t="s">
        <v>148</v>
      </c>
      <c r="B21">
        <v>230</v>
      </c>
      <c r="C21">
        <v>362</v>
      </c>
      <c r="D21">
        <v>599</v>
      </c>
      <c r="E21">
        <v>590</v>
      </c>
      <c r="F21">
        <v>155</v>
      </c>
      <c r="I21" s="1" t="s">
        <v>148</v>
      </c>
      <c r="J21">
        <v>0</v>
      </c>
      <c r="K21">
        <v>425</v>
      </c>
      <c r="L21">
        <v>2000</v>
      </c>
      <c r="M21">
        <v>3000</v>
      </c>
      <c r="R21" s="1"/>
      <c r="S21" s="11">
        <v>140</v>
      </c>
    </row>
    <row r="22" spans="1:38" x14ac:dyDescent="0.2">
      <c r="A22" s="1" t="s">
        <v>149</v>
      </c>
      <c r="B22">
        <v>230</v>
      </c>
      <c r="C22">
        <v>292</v>
      </c>
      <c r="D22">
        <v>345</v>
      </c>
      <c r="E22">
        <v>395</v>
      </c>
      <c r="F22">
        <v>232</v>
      </c>
      <c r="I22" s="1" t="s">
        <v>149</v>
      </c>
      <c r="J22">
        <v>0</v>
      </c>
      <c r="K22">
        <v>425</v>
      </c>
      <c r="L22">
        <v>2000</v>
      </c>
      <c r="M22">
        <v>3000</v>
      </c>
      <c r="R22" s="1"/>
      <c r="S22" s="11">
        <v>140</v>
      </c>
    </row>
    <row r="23" spans="1:38" x14ac:dyDescent="0.2">
      <c r="A23" s="1" t="s">
        <v>150</v>
      </c>
      <c r="B23">
        <v>230</v>
      </c>
      <c r="C23">
        <v>316</v>
      </c>
      <c r="D23">
        <v>717</v>
      </c>
      <c r="E23">
        <v>493</v>
      </c>
      <c r="F23">
        <v>160</v>
      </c>
      <c r="I23" s="1" t="s">
        <v>150</v>
      </c>
      <c r="J23">
        <v>0</v>
      </c>
      <c r="K23">
        <v>425</v>
      </c>
      <c r="L23">
        <v>2000</v>
      </c>
      <c r="M23">
        <v>3000</v>
      </c>
      <c r="R23" s="1"/>
      <c r="S23" s="11">
        <v>140</v>
      </c>
    </row>
    <row r="24" spans="1:38" x14ac:dyDescent="0.2">
      <c r="A24" s="1" t="s">
        <v>92</v>
      </c>
      <c r="B24">
        <v>79</v>
      </c>
      <c r="C24">
        <v>110</v>
      </c>
      <c r="D24">
        <v>180</v>
      </c>
      <c r="E24">
        <v>290</v>
      </c>
      <c r="F24">
        <v>400</v>
      </c>
      <c r="I24" s="1" t="s">
        <v>92</v>
      </c>
      <c r="J24" s="1">
        <v>150</v>
      </c>
      <c r="K24" s="1">
        <v>56</v>
      </c>
      <c r="L24" s="1">
        <v>150</v>
      </c>
      <c r="M24" s="1">
        <v>500</v>
      </c>
      <c r="R24" s="1" t="s">
        <v>92</v>
      </c>
      <c r="S24" s="1">
        <v>14</v>
      </c>
    </row>
    <row r="26" spans="1:38" x14ac:dyDescent="0.2">
      <c r="A26" s="6" t="s">
        <v>67</v>
      </c>
      <c r="B26" s="6"/>
      <c r="C26" s="6"/>
      <c r="D26" s="6"/>
      <c r="E26" s="6"/>
      <c r="F26" s="6"/>
      <c r="G26" s="6"/>
      <c r="I26" s="6" t="s">
        <v>70</v>
      </c>
      <c r="Q26" s="6" t="s">
        <v>77</v>
      </c>
      <c r="U26" s="6" t="s">
        <v>90</v>
      </c>
    </row>
    <row r="27" spans="1:38" x14ac:dyDescent="0.2">
      <c r="A27" s="6"/>
      <c r="B27" s="6"/>
      <c r="C27" s="6"/>
      <c r="D27" s="6"/>
      <c r="E27" s="6"/>
      <c r="F27" s="6"/>
      <c r="G27" s="6"/>
      <c r="I27" s="6"/>
      <c r="AI27" s="6" t="s">
        <v>141</v>
      </c>
      <c r="AJ27" s="6" t="s">
        <v>141</v>
      </c>
      <c r="AK27" s="6" t="s">
        <v>141</v>
      </c>
      <c r="AL27" s="6" t="s">
        <v>141</v>
      </c>
    </row>
    <row r="28" spans="1:38" x14ac:dyDescent="0.2">
      <c r="A28" s="6" t="s">
        <v>53</v>
      </c>
      <c r="B28" s="6" t="s">
        <v>30</v>
      </c>
      <c r="C28" s="6" t="s">
        <v>31</v>
      </c>
      <c r="D28" s="6" t="s">
        <v>32</v>
      </c>
      <c r="E28" s="6" t="s">
        <v>33</v>
      </c>
      <c r="F28" s="6" t="s">
        <v>40</v>
      </c>
      <c r="G28" s="6" t="s">
        <v>146</v>
      </c>
      <c r="I28" s="6" t="s">
        <v>53</v>
      </c>
      <c r="J28" s="6" t="s">
        <v>45</v>
      </c>
      <c r="K28" s="6" t="s">
        <v>46</v>
      </c>
      <c r="L28" s="6" t="s">
        <v>47</v>
      </c>
      <c r="M28" s="6" t="s">
        <v>48</v>
      </c>
      <c r="N28" s="6" t="s">
        <v>49</v>
      </c>
      <c r="O28" s="6" t="s">
        <v>151</v>
      </c>
      <c r="Q28" s="6" t="s">
        <v>78</v>
      </c>
      <c r="R28" s="6" t="s">
        <v>76</v>
      </c>
      <c r="U28" s="6" t="s">
        <v>78</v>
      </c>
      <c r="V28" s="6" t="s">
        <v>79</v>
      </c>
      <c r="W28" s="6" t="s">
        <v>76</v>
      </c>
      <c r="X28" s="6" t="s">
        <v>80</v>
      </c>
      <c r="Y28" s="6" t="s">
        <v>81</v>
      </c>
      <c r="Z28" s="6" t="s">
        <v>82</v>
      </c>
      <c r="AA28" s="6" t="s">
        <v>83</v>
      </c>
      <c r="AB28" s="6" t="s">
        <v>7</v>
      </c>
      <c r="AC28" s="6" t="s">
        <v>84</v>
      </c>
      <c r="AD28" s="6" t="s">
        <v>85</v>
      </c>
      <c r="AE28" s="6" t="s">
        <v>86</v>
      </c>
      <c r="AF28" s="6" t="s">
        <v>87</v>
      </c>
      <c r="AG28" s="6" t="s">
        <v>88</v>
      </c>
      <c r="AH28" s="6" t="s">
        <v>89</v>
      </c>
      <c r="AI28" s="6" t="s">
        <v>80</v>
      </c>
      <c r="AJ28" s="6" t="s">
        <v>81</v>
      </c>
      <c r="AK28" s="6" t="s">
        <v>82</v>
      </c>
      <c r="AL28" s="6" t="s">
        <v>83</v>
      </c>
    </row>
    <row r="30" spans="1:38" x14ac:dyDescent="0.2">
      <c r="A30" t="s">
        <v>59</v>
      </c>
      <c r="B30">
        <v>0</v>
      </c>
      <c r="C30">
        <v>0.1</v>
      </c>
      <c r="D30">
        <v>5</v>
      </c>
      <c r="E30">
        <v>0</v>
      </c>
      <c r="F30">
        <v>0</v>
      </c>
      <c r="G30">
        <v>0</v>
      </c>
      <c r="I30" t="s">
        <v>59</v>
      </c>
      <c r="J30">
        <v>0</v>
      </c>
      <c r="K30">
        <v>15</v>
      </c>
      <c r="L30">
        <v>900</v>
      </c>
      <c r="M30">
        <v>0</v>
      </c>
      <c r="N30">
        <v>15</v>
      </c>
      <c r="O30">
        <v>0</v>
      </c>
      <c r="Q30">
        <v>1</v>
      </c>
      <c r="R30">
        <v>500</v>
      </c>
      <c r="U30">
        <v>1</v>
      </c>
      <c r="V30">
        <v>300</v>
      </c>
      <c r="W30">
        <v>500</v>
      </c>
      <c r="X30" t="e">
        <f>IF(#REF!="Ja",AI30,0.2)</f>
        <v>#REF!</v>
      </c>
      <c r="Y30" t="e">
        <f>IF(#REF!="Ja",AJ30,0.05)</f>
        <v>#REF!</v>
      </c>
      <c r="Z30" t="e">
        <f>IF(#REF!="Ja",AK30,0.13)</f>
        <v>#REF!</v>
      </c>
      <c r="AA30" t="e">
        <f>IF(#REF!="Ja",AL30,0.05)</f>
        <v>#REF!</v>
      </c>
      <c r="AB30">
        <v>6</v>
      </c>
      <c r="AC30">
        <v>0.08</v>
      </c>
      <c r="AD30">
        <v>12</v>
      </c>
      <c r="AE30">
        <v>0.6</v>
      </c>
      <c r="AF30">
        <v>0.6</v>
      </c>
      <c r="AG30">
        <v>61</v>
      </c>
      <c r="AH30">
        <v>800</v>
      </c>
      <c r="AI30" t="e">
        <f>IF(#REF!="Ja",((2.34*#REF!+0.7*#REF!+0.47*#REF!+0.18*#REF!+3.68)/100))</f>
        <v>#REF!</v>
      </c>
      <c r="AJ30" t="e">
        <f>IF(#REF!="Ja",((0.55*#REF!+0.63*#REF!+0.18*#REF!+1.12)/100))</f>
        <v>#REF!</v>
      </c>
      <c r="AK30" t="e">
        <f>IF(#REF!="Ja",((2.34*#REF!+0.7*#REF!+0.47*#REF!+0.18*#REF!+3.68)/100))</f>
        <v>#REF!</v>
      </c>
      <c r="AL30" t="e">
        <f>IF(#REF!="Ja",((0.55*#REF!+0.63*#REF!+0.18*#REF!+1.12)/100))</f>
        <v>#REF!</v>
      </c>
    </row>
    <row r="31" spans="1:38" x14ac:dyDescent="0.2">
      <c r="A31" s="1" t="s">
        <v>60</v>
      </c>
      <c r="B31">
        <v>0</v>
      </c>
      <c r="C31">
        <v>0.2</v>
      </c>
      <c r="D31">
        <v>5</v>
      </c>
      <c r="E31">
        <v>0</v>
      </c>
      <c r="F31">
        <v>2</v>
      </c>
      <c r="G31">
        <v>0</v>
      </c>
      <c r="I31" s="1" t="s">
        <v>60</v>
      </c>
      <c r="J31" s="1">
        <v>0</v>
      </c>
      <c r="K31" s="1">
        <v>90</v>
      </c>
      <c r="L31" s="1">
        <v>700</v>
      </c>
      <c r="M31" s="1">
        <v>0</v>
      </c>
      <c r="N31" s="1">
        <v>15</v>
      </c>
      <c r="O31" s="1">
        <v>0</v>
      </c>
      <c r="Q31">
        <v>2</v>
      </c>
      <c r="R31">
        <v>600</v>
      </c>
      <c r="U31">
        <v>2</v>
      </c>
      <c r="V31">
        <v>300</v>
      </c>
      <c r="W31">
        <v>600</v>
      </c>
      <c r="X31" t="e">
        <f>IF(#REF!="Ja",AI31,0.28)</f>
        <v>#REF!</v>
      </c>
      <c r="Y31" t="e">
        <f>IF(#REF!="Ja",AJ31,0.06)</f>
        <v>#REF!</v>
      </c>
      <c r="Z31" t="e">
        <f>IF(#REF!="Ja",AK31,0.24)</f>
        <v>#REF!</v>
      </c>
      <c r="AA31" t="e">
        <f>IF(#REF!="Ja",AL31,0.06)</f>
        <v>#REF!</v>
      </c>
      <c r="AB31">
        <v>8</v>
      </c>
      <c r="AC31">
        <v>0.12</v>
      </c>
      <c r="AD31">
        <v>12</v>
      </c>
      <c r="AE31">
        <v>0.3</v>
      </c>
      <c r="AF31">
        <v>0.3</v>
      </c>
      <c r="AG31">
        <v>120</v>
      </c>
      <c r="AH31">
        <v>800</v>
      </c>
      <c r="AI31" t="e">
        <f>IF(#REF!="Ja",((2.34*#REF!+0.7*#REF!+0.47*#REF!+0.18*#REF!+3.68)/100))</f>
        <v>#REF!</v>
      </c>
      <c r="AJ31" t="e">
        <f>IF(#REF!="Ja",((0.55*#REF!+0.63*#REF!+0.18*#REF!+1.12)/100))</f>
        <v>#REF!</v>
      </c>
      <c r="AK31" t="e">
        <f>IF(#REF!="Ja",((2.34*#REF!+0.7*#REF!+0.47*#REF!+0.18*#REF!+3.68)/100))</f>
        <v>#REF!</v>
      </c>
      <c r="AL31" t="e">
        <f>IF(#REF!="Ja",((0.55*#REF!+0.63*#REF!+0.18*#REF!+1.12)/100))</f>
        <v>#REF!</v>
      </c>
    </row>
    <row r="32" spans="1:38" x14ac:dyDescent="0.2">
      <c r="A32" s="1" t="s">
        <v>73</v>
      </c>
      <c r="B32">
        <v>0</v>
      </c>
      <c r="C32">
        <v>0</v>
      </c>
      <c r="D32">
        <v>5</v>
      </c>
      <c r="E32">
        <v>0</v>
      </c>
      <c r="F32">
        <v>2</v>
      </c>
      <c r="G32">
        <v>0</v>
      </c>
      <c r="I32" s="1" t="s">
        <v>61</v>
      </c>
      <c r="J32" s="1">
        <v>0</v>
      </c>
      <c r="K32" s="1">
        <v>80</v>
      </c>
      <c r="L32" s="1">
        <v>750</v>
      </c>
      <c r="M32" s="1">
        <v>0</v>
      </c>
      <c r="N32" s="1">
        <v>15</v>
      </c>
      <c r="O32" s="1">
        <v>0</v>
      </c>
      <c r="Q32">
        <v>3</v>
      </c>
      <c r="R32">
        <v>600</v>
      </c>
      <c r="U32">
        <v>3</v>
      </c>
      <c r="V32">
        <v>300</v>
      </c>
      <c r="W32">
        <v>600</v>
      </c>
      <c r="X32" t="e">
        <f>IF(#REF!="Ja",AI32,0.23)</f>
        <v>#REF!</v>
      </c>
      <c r="Y32" t="e">
        <f>IF(#REF!="Ja",AJ32,0.06)</f>
        <v>#REF!</v>
      </c>
      <c r="Z32" t="e">
        <f>IF(#REF!="Ja",AK32,0.2)</f>
        <v>#REF!</v>
      </c>
      <c r="AA32" t="e">
        <f>IF(#REF!="Ja",AL32,0.06)</f>
        <v>#REF!</v>
      </c>
      <c r="AB32">
        <v>7</v>
      </c>
      <c r="AC32">
        <v>0.1</v>
      </c>
      <c r="AD32">
        <v>12</v>
      </c>
      <c r="AE32">
        <v>0.5</v>
      </c>
      <c r="AF32">
        <v>0.5</v>
      </c>
      <c r="AG32">
        <v>93</v>
      </c>
      <c r="AH32">
        <v>900</v>
      </c>
      <c r="AI32" t="e">
        <f>IF(#REF!="Ja",((2.34*#REF!+0.7*#REF!+0.47*#REF!+0.18*#REF!+3.68)/100))</f>
        <v>#REF!</v>
      </c>
      <c r="AJ32" t="e">
        <f>IF(#REF!="Ja",((0.55*#REF!+0.63*#REF!+0.18*#REF!+1.12)/100))</f>
        <v>#REF!</v>
      </c>
      <c r="AK32" t="e">
        <f>IF(#REF!="Ja",((2.34*#REF!+0.7*#REF!+0.47*#REF!+0.18*#REF!+3.68)/100))</f>
        <v>#REF!</v>
      </c>
      <c r="AL32" t="e">
        <f>IF(#REF!="Ja",((0.55*#REF!+0.63*#REF!+0.18*#REF!+1.12)/100))</f>
        <v>#REF!</v>
      </c>
    </row>
    <row r="33" spans="1:38" x14ac:dyDescent="0.2">
      <c r="A33" s="1" t="s">
        <v>64</v>
      </c>
      <c r="B33">
        <v>0</v>
      </c>
      <c r="C33">
        <v>0</v>
      </c>
      <c r="D33">
        <v>5</v>
      </c>
      <c r="E33">
        <v>0</v>
      </c>
      <c r="F33">
        <v>2</v>
      </c>
      <c r="G33">
        <v>0</v>
      </c>
      <c r="I33" s="1" t="s">
        <v>64</v>
      </c>
      <c r="J33" s="1">
        <v>0</v>
      </c>
      <c r="K33" s="1">
        <v>55</v>
      </c>
      <c r="L33" s="1">
        <v>900</v>
      </c>
      <c r="M33" s="1">
        <v>0</v>
      </c>
      <c r="N33">
        <v>15</v>
      </c>
      <c r="O33" s="1">
        <v>0</v>
      </c>
      <c r="Q33">
        <v>4</v>
      </c>
      <c r="R33">
        <v>600</v>
      </c>
      <c r="U33">
        <v>4</v>
      </c>
      <c r="V33">
        <v>300</v>
      </c>
      <c r="W33">
        <v>600</v>
      </c>
      <c r="X33" t="e">
        <f>IF(#REF!="Ja",AI33,0.28)</f>
        <v>#REF!</v>
      </c>
      <c r="Y33" t="e">
        <f>IF(#REF!="Ja",AJ33,0.07)</f>
        <v>#REF!</v>
      </c>
      <c r="Z33" t="e">
        <f>IF(#REF!="Ja",AK33,0.23)</f>
        <v>#REF!</v>
      </c>
      <c r="AA33" t="e">
        <f>IF(#REF!="Ja",AL33,0.06)</f>
        <v>#REF!</v>
      </c>
      <c r="AB33">
        <v>10</v>
      </c>
      <c r="AC33">
        <v>0.15</v>
      </c>
      <c r="AD33">
        <v>12</v>
      </c>
      <c r="AE33">
        <v>0.3</v>
      </c>
      <c r="AF33">
        <v>0.3</v>
      </c>
      <c r="AG33">
        <v>114</v>
      </c>
      <c r="AH33">
        <v>900</v>
      </c>
      <c r="AI33" t="e">
        <f>IF(#REF!="Ja",((2.34*#REF!+0.7*#REF!+0.47*#REF!+0.18*#REF!+3.68)/100))</f>
        <v>#REF!</v>
      </c>
      <c r="AJ33" t="e">
        <f>IF(#REF!="Ja",((0.55*#REF!+0.63*#REF!+0.18*#REF!+1.12)/100))</f>
        <v>#REF!</v>
      </c>
      <c r="AK33" t="e">
        <f>IF(#REF!="Ja",((2.34*#REF!+0.7*#REF!+0.47*#REF!+0.18*#REF!+3.68)/100))</f>
        <v>#REF!</v>
      </c>
      <c r="AL33" t="e">
        <f>IF(#REF!="Ja",((0.55*#REF!+0.63*#REF!+0.18*#REF!+1.12)/100))</f>
        <v>#REF!</v>
      </c>
    </row>
    <row r="34" spans="1:38" x14ac:dyDescent="0.2">
      <c r="A34" s="1" t="s">
        <v>65</v>
      </c>
      <c r="B34">
        <v>0</v>
      </c>
      <c r="C34">
        <v>0</v>
      </c>
      <c r="D34">
        <v>5</v>
      </c>
      <c r="E34">
        <v>0</v>
      </c>
      <c r="F34">
        <v>2</v>
      </c>
      <c r="G34">
        <v>0</v>
      </c>
      <c r="I34" s="1" t="s">
        <v>65</v>
      </c>
      <c r="J34" s="1">
        <v>0</v>
      </c>
      <c r="K34" s="1">
        <v>40</v>
      </c>
      <c r="L34" s="1">
        <v>900</v>
      </c>
      <c r="M34" s="1">
        <v>0</v>
      </c>
      <c r="N34" s="1">
        <v>15</v>
      </c>
      <c r="O34" s="1">
        <v>0</v>
      </c>
      <c r="Q34">
        <v>5</v>
      </c>
      <c r="R34">
        <v>900</v>
      </c>
      <c r="U34">
        <v>5</v>
      </c>
      <c r="V34">
        <v>300</v>
      </c>
      <c r="W34">
        <v>900</v>
      </c>
      <c r="X34" t="e">
        <f>IF(#REF!="Ja",AI34,0.31)</f>
        <v>#REF!</v>
      </c>
      <c r="Y34" t="e">
        <f>IF(#REF!="Ja",AJ34,0.12)</f>
        <v>#REF!</v>
      </c>
      <c r="Z34" t="e">
        <f>IF(#REF!="Ja",AK34,0.26)</f>
        <v>#REF!</v>
      </c>
      <c r="AA34" t="e">
        <f>IF(#REF!="Ja",AL34,0.1)</f>
        <v>#REF!</v>
      </c>
      <c r="AB34">
        <v>10</v>
      </c>
      <c r="AC34">
        <v>0.15</v>
      </c>
      <c r="AD34">
        <v>10</v>
      </c>
      <c r="AE34">
        <v>0.3</v>
      </c>
      <c r="AF34">
        <v>0.3</v>
      </c>
      <c r="AG34">
        <v>153</v>
      </c>
      <c r="AH34">
        <v>800</v>
      </c>
      <c r="AI34" t="e">
        <f>IF(#REF!="Ja",((2.34*#REF!+0.7*#REF!+0.47*#REF!+0.18*#REF!+3.68)/100))</f>
        <v>#REF!</v>
      </c>
      <c r="AJ34" t="e">
        <f>IF(#REF!="Ja",((0.55*#REF!+0.63*#REF!+0.18*#REF!+1.12)/100))</f>
        <v>#REF!</v>
      </c>
      <c r="AK34" t="e">
        <f>IF(#REF!="Ja",((2.34*#REF!+0.7*#REF!+0.47*#REF!+0.18*#REF!+3.68)/100))</f>
        <v>#REF!</v>
      </c>
      <c r="AL34" t="e">
        <f>IF(#REF!="Ja",((0.55*#REF!+0.63*#REF!+0.18*#REF!+1.12)/100))</f>
        <v>#REF!</v>
      </c>
    </row>
    <row r="35" spans="1:38" x14ac:dyDescent="0.2">
      <c r="A35" s="1" t="s">
        <v>66</v>
      </c>
      <c r="B35">
        <v>0</v>
      </c>
      <c r="C35">
        <v>0.5</v>
      </c>
      <c r="D35">
        <v>5</v>
      </c>
      <c r="E35">
        <v>0</v>
      </c>
      <c r="F35">
        <v>2</v>
      </c>
      <c r="G35">
        <v>0</v>
      </c>
      <c r="I35" s="1" t="s">
        <v>66</v>
      </c>
      <c r="J35" s="1">
        <v>0</v>
      </c>
      <c r="K35" s="1">
        <v>70</v>
      </c>
      <c r="L35" s="1">
        <v>900</v>
      </c>
      <c r="M35" s="1">
        <v>0</v>
      </c>
      <c r="N35" s="1">
        <v>15</v>
      </c>
      <c r="O35" s="1">
        <v>0</v>
      </c>
      <c r="Q35">
        <v>6</v>
      </c>
      <c r="R35">
        <v>900</v>
      </c>
      <c r="U35">
        <v>6</v>
      </c>
      <c r="V35">
        <v>300</v>
      </c>
      <c r="W35">
        <v>900</v>
      </c>
      <c r="X35" t="e">
        <f>IF(#REF!="Ja",AI35,0.34)</f>
        <v>#REF!</v>
      </c>
      <c r="Y35" t="e">
        <f>IF(#REF!="Ja",AJ35,0.13)</f>
        <v>#REF!</v>
      </c>
      <c r="Z35" t="e">
        <f>IF(#REF!="Ja",AK35,0.28)</f>
        <v>#REF!</v>
      </c>
      <c r="AA35" t="e">
        <f>IF(#REF!="Ja",AL35,0.1)</f>
        <v>#REF!</v>
      </c>
      <c r="AB35">
        <v>10</v>
      </c>
      <c r="AC35">
        <v>0.15</v>
      </c>
      <c r="AD35">
        <v>10</v>
      </c>
      <c r="AE35">
        <v>0.3</v>
      </c>
      <c r="AF35">
        <v>0.3</v>
      </c>
      <c r="AG35">
        <v>171</v>
      </c>
      <c r="AH35">
        <v>800</v>
      </c>
      <c r="AI35" t="e">
        <f>IF(#REF!="Ja",((2.34*#REF!+0.7*#REF!+0.47*#REF!+0.18*#REF!+3.68)/100))</f>
        <v>#REF!</v>
      </c>
      <c r="AJ35" t="e">
        <f>IF(#REF!="Ja",((0.55*#REF!+0.63*#REF!+0.18*#REF!+1.12)/100))</f>
        <v>#REF!</v>
      </c>
      <c r="AK35" t="e">
        <f>IF(#REF!="Ja",((2.34*#REF!+0.7*#REF!+0.47*#REF!+0.18*#REF!+3.68)/100))</f>
        <v>#REF!</v>
      </c>
      <c r="AL35" t="e">
        <f>IF(#REF!="Ja",((0.55*#REF!+0.63*#REF!+0.18*#REF!+1.12)/100))</f>
        <v>#REF!</v>
      </c>
    </row>
    <row r="36" spans="1:38" x14ac:dyDescent="0.2">
      <c r="A36" s="1" t="s">
        <v>142</v>
      </c>
      <c r="B36">
        <v>0.5</v>
      </c>
      <c r="C36">
        <v>0.5</v>
      </c>
      <c r="D36">
        <v>5</v>
      </c>
      <c r="E36">
        <v>0</v>
      </c>
      <c r="F36">
        <v>2</v>
      </c>
      <c r="G36">
        <v>0.5</v>
      </c>
      <c r="I36" s="1" t="s">
        <v>142</v>
      </c>
      <c r="J36" s="1">
        <v>200</v>
      </c>
      <c r="K36" s="1">
        <v>200</v>
      </c>
      <c r="L36" s="1">
        <v>900</v>
      </c>
      <c r="M36" s="1">
        <v>0</v>
      </c>
      <c r="N36" s="1">
        <v>15</v>
      </c>
      <c r="O36" s="1">
        <v>0</v>
      </c>
      <c r="Q36">
        <v>7</v>
      </c>
      <c r="R36">
        <v>900</v>
      </c>
      <c r="U36">
        <v>7</v>
      </c>
      <c r="V36">
        <v>300</v>
      </c>
      <c r="W36">
        <v>900</v>
      </c>
      <c r="X36" t="e">
        <f>IF(#REF!="Ja",AI36,0.42)</f>
        <v>#REF!</v>
      </c>
      <c r="Y36" t="e">
        <f>IF(#REF!="Ja",AJ36,0.2)</f>
        <v>#REF!</v>
      </c>
      <c r="Z36" t="e">
        <f>IF(#REF!="Ja",AK36,0.33)</f>
        <v>#REF!</v>
      </c>
      <c r="AA36" t="e">
        <f>IF(#REF!="Ja",AL36,0.15)</f>
        <v>#REF!</v>
      </c>
      <c r="AB36">
        <v>10</v>
      </c>
      <c r="AC36">
        <v>0.15</v>
      </c>
      <c r="AD36">
        <v>10</v>
      </c>
      <c r="AE36">
        <v>0.3</v>
      </c>
      <c r="AF36">
        <v>0.3</v>
      </c>
      <c r="AG36">
        <v>174</v>
      </c>
      <c r="AH36">
        <v>800</v>
      </c>
      <c r="AI36" t="e">
        <f>IF(#REF!="Ja",((2.34*#REF!+0.7*#REF!+0.47*#REF!+0.18*#REF!+3.68)/100))</f>
        <v>#REF!</v>
      </c>
      <c r="AJ36" t="e">
        <f>IF(#REF!="Ja",((0.55*#REF!+0.63*#REF!+0.18*#REF!+1.12)/100))</f>
        <v>#REF!</v>
      </c>
      <c r="AK36" t="e">
        <f>IF(#REF!="Ja",((2.34*#REF!+0.7*#REF!+0.47*#REF!+0.18*#REF!+3.68)/100))</f>
        <v>#REF!</v>
      </c>
      <c r="AL36" t="e">
        <f>IF(#REF!="Ja",((0.55*#REF!+0.63*#REF!+0.18*#REF!+1.12)/100))</f>
        <v>#REF!</v>
      </c>
    </row>
    <row r="37" spans="1:38" x14ac:dyDescent="0.2">
      <c r="A37" s="1" t="s">
        <v>143</v>
      </c>
      <c r="B37">
        <v>0.5</v>
      </c>
      <c r="C37">
        <v>0.5</v>
      </c>
      <c r="D37">
        <v>5</v>
      </c>
      <c r="E37">
        <v>0</v>
      </c>
      <c r="F37">
        <v>2</v>
      </c>
      <c r="G37">
        <v>0.5</v>
      </c>
      <c r="I37" s="1" t="s">
        <v>143</v>
      </c>
      <c r="J37" s="1">
        <v>200</v>
      </c>
      <c r="K37" s="1">
        <v>200</v>
      </c>
      <c r="L37" s="1">
        <v>900</v>
      </c>
      <c r="M37" s="1">
        <v>0</v>
      </c>
      <c r="N37" s="1">
        <v>15</v>
      </c>
      <c r="O37" s="1">
        <v>0</v>
      </c>
      <c r="Q37">
        <v>8</v>
      </c>
      <c r="R37">
        <v>900</v>
      </c>
      <c r="U37">
        <v>8</v>
      </c>
      <c r="V37">
        <v>300</v>
      </c>
      <c r="W37">
        <v>900</v>
      </c>
      <c r="X37" t="e">
        <f>IF(#REF!="Ja",AI37,0.45)</f>
        <v>#REF!</v>
      </c>
      <c r="Y37" t="e">
        <f>IF(#REF!="Ja",AJ37,0.2)</f>
        <v>#REF!</v>
      </c>
      <c r="Z37" t="e">
        <f>IF(#REF!="Ja",AK37,0.43)</f>
        <v>#REF!</v>
      </c>
      <c r="AA37" t="e">
        <f>IF(#REF!="Ja",AL37,0.24)</f>
        <v>#REF!</v>
      </c>
      <c r="AB37">
        <v>10</v>
      </c>
      <c r="AC37">
        <v>0.15</v>
      </c>
      <c r="AD37">
        <v>10</v>
      </c>
      <c r="AE37">
        <v>0.3</v>
      </c>
      <c r="AF37">
        <v>0.3</v>
      </c>
      <c r="AG37">
        <v>189</v>
      </c>
      <c r="AH37">
        <v>800</v>
      </c>
      <c r="AI37" t="e">
        <f>IF(#REF!="Ja",((2.34*#REF!+0.7*#REF!+0.47*#REF!+0.18*#REF!+3.68)/100))</f>
        <v>#REF!</v>
      </c>
      <c r="AJ37" t="e">
        <f>IF(#REF!="Ja",((0.55*#REF!+0.63*#REF!+0.18*#REF!+1.12)/100))</f>
        <v>#REF!</v>
      </c>
      <c r="AK37" t="e">
        <f>IF(#REF!="Ja",((2.34*#REF!+0.7*#REF!+0.47*#REF!+0.18*#REF!+3.68)/100))</f>
        <v>#REF!</v>
      </c>
      <c r="AL37" t="e">
        <f>IF(#REF!="Ja",((0.55*#REF!+0.63*#REF!+0.18*#REF!+1.12)/100))</f>
        <v>#REF!</v>
      </c>
    </row>
    <row r="38" spans="1:38" x14ac:dyDescent="0.2">
      <c r="A38" s="1" t="s">
        <v>144</v>
      </c>
      <c r="B38">
        <v>0.5</v>
      </c>
      <c r="C38">
        <v>0.5</v>
      </c>
      <c r="D38">
        <v>5</v>
      </c>
      <c r="E38">
        <v>0</v>
      </c>
      <c r="F38">
        <v>2</v>
      </c>
      <c r="G38">
        <v>0.5</v>
      </c>
      <c r="I38" s="1" t="s">
        <v>144</v>
      </c>
      <c r="J38" s="1">
        <v>200</v>
      </c>
      <c r="K38" s="1">
        <v>200</v>
      </c>
      <c r="L38" s="1">
        <v>900</v>
      </c>
      <c r="M38" s="1">
        <v>0</v>
      </c>
      <c r="N38" s="1">
        <v>15</v>
      </c>
      <c r="O38" s="1">
        <v>0</v>
      </c>
      <c r="Q38">
        <v>9</v>
      </c>
      <c r="R38">
        <v>900</v>
      </c>
      <c r="U38">
        <v>9</v>
      </c>
      <c r="V38">
        <v>300</v>
      </c>
      <c r="W38">
        <v>900</v>
      </c>
      <c r="X38" t="e">
        <f>IF(#REF!="Ja",AI38,0.45)</f>
        <v>#REF!</v>
      </c>
      <c r="Y38" t="e">
        <f>IF(#REF!="Ja",AJ38,0.2)</f>
        <v>#REF!</v>
      </c>
      <c r="Z38" t="e">
        <f>IF(#REF!="Ja",AK38,0.44)</f>
        <v>#REF!</v>
      </c>
      <c r="AA38" t="e">
        <f>IF(#REF!="Ja",AL38,0.25)</f>
        <v>#REF!</v>
      </c>
      <c r="AB38">
        <v>10</v>
      </c>
      <c r="AC38">
        <v>0.15</v>
      </c>
      <c r="AD38">
        <v>10</v>
      </c>
      <c r="AE38">
        <v>0.3</v>
      </c>
      <c r="AF38">
        <v>0.3</v>
      </c>
      <c r="AG38">
        <v>189</v>
      </c>
      <c r="AH38">
        <v>800</v>
      </c>
      <c r="AI38" t="e">
        <f>IF(#REF!="Ja",((2.34*#REF!+0.7*#REF!+0.47*#REF!+0.18*#REF!+3.68)/100))</f>
        <v>#REF!</v>
      </c>
      <c r="AJ38" t="e">
        <f>IF(#REF!="Ja",((0.55*#REF!+0.63*#REF!+0.18*#REF!+1.12)/100))</f>
        <v>#REF!</v>
      </c>
      <c r="AK38" t="e">
        <f>IF(#REF!="Ja",((2.34*#REF!+0.7*#REF!+0.47*#REF!+0.18*#REF!+3.68)/100))</f>
        <v>#REF!</v>
      </c>
      <c r="AL38" t="e">
        <f>IF(#REF!="Ja",((0.55*#REF!+0.63*#REF!+0.18*#REF!+1.12)/100))</f>
        <v>#REF!</v>
      </c>
    </row>
    <row r="39" spans="1:38" x14ac:dyDescent="0.2">
      <c r="A39" s="1" t="s">
        <v>145</v>
      </c>
      <c r="B39">
        <v>0.5</v>
      </c>
      <c r="C39">
        <v>0.5</v>
      </c>
      <c r="D39">
        <v>5</v>
      </c>
      <c r="E39">
        <v>0</v>
      </c>
      <c r="F39">
        <v>2</v>
      </c>
      <c r="G39">
        <v>0.5</v>
      </c>
      <c r="I39" s="1" t="s">
        <v>145</v>
      </c>
      <c r="J39" s="1">
        <v>200</v>
      </c>
      <c r="K39" s="1">
        <v>200</v>
      </c>
      <c r="L39" s="1">
        <v>900</v>
      </c>
      <c r="M39" s="1">
        <v>0</v>
      </c>
      <c r="N39" s="1">
        <v>15</v>
      </c>
      <c r="O39" s="1">
        <v>0</v>
      </c>
      <c r="Q39">
        <v>10</v>
      </c>
      <c r="R39">
        <v>900</v>
      </c>
      <c r="U39">
        <v>10</v>
      </c>
      <c r="V39">
        <v>300</v>
      </c>
      <c r="W39">
        <v>900</v>
      </c>
      <c r="X39" t="e">
        <f>IF(#REF!="Ja",AI39,0.45)</f>
        <v>#REF!</v>
      </c>
      <c r="Y39" t="e">
        <f>IF(#REF!="Ja",AJ39,0.2)</f>
        <v>#REF!</v>
      </c>
      <c r="Z39" t="e">
        <f>IF(#REF!="Ja",AK39,0.39)</f>
        <v>#REF!</v>
      </c>
      <c r="AA39" t="e">
        <f>IF(#REF!="Ja",AL39,0.23)</f>
        <v>#REF!</v>
      </c>
      <c r="AB39">
        <v>10</v>
      </c>
      <c r="AC39">
        <v>0.15</v>
      </c>
      <c r="AD39">
        <v>10</v>
      </c>
      <c r="AE39">
        <v>0.3</v>
      </c>
      <c r="AF39">
        <v>0.3</v>
      </c>
      <c r="AG39">
        <v>171</v>
      </c>
      <c r="AH39">
        <v>800</v>
      </c>
      <c r="AI39" t="e">
        <f>IF(#REF!="Ja",((2.34*#REF!+0.7*#REF!+0.47*#REF!+0.18*#REF!+3.68)/100))</f>
        <v>#REF!</v>
      </c>
      <c r="AJ39" t="e">
        <f>IF(#REF!="Ja",((0.55*#REF!+0.63*#REF!+0.18*#REF!+1.12)/100))</f>
        <v>#REF!</v>
      </c>
      <c r="AK39" t="e">
        <f>IF(#REF!="Ja",((2.34*#REF!+0.7*#REF!+0.47*#REF!+0.18*#REF!+3.68)/100))</f>
        <v>#REF!</v>
      </c>
      <c r="AL39" t="e">
        <f>IF(#REF!="Ja",((0.55*#REF!+0.63*#REF!+0.18*#REF!+1.12)/100))</f>
        <v>#REF!</v>
      </c>
    </row>
    <row r="40" spans="1:38" x14ac:dyDescent="0.2">
      <c r="A40" s="1" t="s">
        <v>147</v>
      </c>
      <c r="B40">
        <v>0</v>
      </c>
      <c r="C40">
        <v>0</v>
      </c>
      <c r="D40">
        <v>5</v>
      </c>
      <c r="E40">
        <v>0</v>
      </c>
      <c r="F40">
        <v>0</v>
      </c>
      <c r="G40">
        <v>0.5</v>
      </c>
      <c r="I40" s="1" t="s">
        <v>147</v>
      </c>
      <c r="J40" s="1">
        <v>0</v>
      </c>
      <c r="K40" s="1">
        <v>50</v>
      </c>
      <c r="L40" s="1">
        <v>900</v>
      </c>
      <c r="M40" s="1">
        <v>0</v>
      </c>
      <c r="N40" s="1">
        <v>15</v>
      </c>
      <c r="O40" s="1">
        <v>200</v>
      </c>
    </row>
    <row r="41" spans="1:38" x14ac:dyDescent="0.2">
      <c r="A41" s="1" t="s">
        <v>148</v>
      </c>
      <c r="B41">
        <v>0</v>
      </c>
      <c r="C41">
        <v>0</v>
      </c>
      <c r="D41">
        <v>5</v>
      </c>
      <c r="E41">
        <v>0</v>
      </c>
      <c r="F41">
        <v>0</v>
      </c>
      <c r="G41">
        <v>0.5</v>
      </c>
      <c r="I41" s="1" t="s">
        <v>148</v>
      </c>
      <c r="J41" s="1">
        <v>0</v>
      </c>
      <c r="K41" s="1">
        <v>50</v>
      </c>
      <c r="L41" s="1">
        <v>900</v>
      </c>
      <c r="M41" s="1">
        <v>0</v>
      </c>
      <c r="N41" s="1">
        <v>15</v>
      </c>
      <c r="O41" s="1">
        <v>200</v>
      </c>
    </row>
    <row r="42" spans="1:38" x14ac:dyDescent="0.2">
      <c r="A42" s="1" t="s">
        <v>149</v>
      </c>
      <c r="B42">
        <v>0</v>
      </c>
      <c r="C42">
        <v>0</v>
      </c>
      <c r="D42">
        <v>5</v>
      </c>
      <c r="E42">
        <v>0</v>
      </c>
      <c r="F42">
        <v>0</v>
      </c>
      <c r="G42">
        <v>0.5</v>
      </c>
      <c r="I42" s="1" t="s">
        <v>149</v>
      </c>
      <c r="J42" s="1">
        <v>0</v>
      </c>
      <c r="K42" s="1">
        <v>50</v>
      </c>
      <c r="L42" s="1">
        <v>900</v>
      </c>
      <c r="M42" s="1">
        <v>0</v>
      </c>
      <c r="N42" s="1">
        <v>15</v>
      </c>
      <c r="O42" s="1">
        <v>200</v>
      </c>
    </row>
    <row r="43" spans="1:38" x14ac:dyDescent="0.2">
      <c r="A43" s="1" t="s">
        <v>150</v>
      </c>
      <c r="B43">
        <v>0</v>
      </c>
      <c r="C43">
        <v>0</v>
      </c>
      <c r="D43">
        <v>5</v>
      </c>
      <c r="E43">
        <v>0</v>
      </c>
      <c r="F43">
        <v>0</v>
      </c>
      <c r="G43">
        <v>0.5</v>
      </c>
      <c r="I43" s="1" t="s">
        <v>150</v>
      </c>
      <c r="J43" s="1">
        <v>0</v>
      </c>
      <c r="K43" s="1">
        <v>50</v>
      </c>
      <c r="L43" s="1">
        <v>900</v>
      </c>
      <c r="M43" s="1">
        <v>0</v>
      </c>
      <c r="N43" s="1">
        <v>15</v>
      </c>
      <c r="O43" s="1">
        <v>200</v>
      </c>
    </row>
    <row r="44" spans="1:38" x14ac:dyDescent="0.2">
      <c r="A44" s="1" t="s">
        <v>92</v>
      </c>
      <c r="B44">
        <v>0</v>
      </c>
      <c r="C44">
        <v>0.2</v>
      </c>
      <c r="D44">
        <v>5</v>
      </c>
      <c r="E44">
        <v>0.5</v>
      </c>
      <c r="F44">
        <v>2</v>
      </c>
      <c r="G44">
        <v>0</v>
      </c>
      <c r="I44" s="1" t="s">
        <v>92</v>
      </c>
      <c r="J44" s="1">
        <v>0</v>
      </c>
      <c r="K44" s="1">
        <v>40</v>
      </c>
      <c r="L44" s="1">
        <v>600</v>
      </c>
      <c r="M44" s="1">
        <v>0</v>
      </c>
      <c r="N44" s="1">
        <v>15</v>
      </c>
      <c r="O44" s="1">
        <v>200</v>
      </c>
    </row>
    <row r="48" spans="1:38" x14ac:dyDescent="0.2">
      <c r="A48" s="15" t="s">
        <v>94</v>
      </c>
      <c r="B48" s="3"/>
      <c r="C48" s="3"/>
      <c r="D48" s="3"/>
      <c r="E48" s="3"/>
      <c r="F48" s="3"/>
    </row>
    <row r="49" spans="1:40" x14ac:dyDescent="0.2">
      <c r="A49" s="3"/>
      <c r="B49" s="3"/>
      <c r="C49" s="3"/>
      <c r="D49" s="3"/>
      <c r="E49" s="3"/>
      <c r="F49" s="3"/>
    </row>
    <row r="50" spans="1:40" x14ac:dyDescent="0.2">
      <c r="A50" s="15" t="s">
        <v>53</v>
      </c>
      <c r="B50" s="15" t="s">
        <v>30</v>
      </c>
      <c r="C50" s="15" t="s">
        <v>32</v>
      </c>
      <c r="D50" s="15" t="s">
        <v>33</v>
      </c>
      <c r="E50" s="15" t="s">
        <v>95</v>
      </c>
      <c r="F50" s="15" t="s">
        <v>18</v>
      </c>
      <c r="G50" s="6"/>
    </row>
    <row r="51" spans="1:40" x14ac:dyDescent="0.2">
      <c r="A51" s="3"/>
      <c r="B51" s="3"/>
      <c r="C51" s="3"/>
      <c r="D51" s="3"/>
      <c r="E51" s="3"/>
      <c r="F51" s="3"/>
    </row>
    <row r="52" spans="1:40" x14ac:dyDescent="0.2">
      <c r="A52" s="3" t="s">
        <v>96</v>
      </c>
      <c r="B52" s="3">
        <v>0.5</v>
      </c>
      <c r="C52" s="3">
        <v>5</v>
      </c>
      <c r="D52" s="3">
        <v>0.5</v>
      </c>
      <c r="E52" s="3">
        <v>0.5</v>
      </c>
      <c r="F52" s="3">
        <v>303</v>
      </c>
    </row>
    <row r="53" spans="1:40" x14ac:dyDescent="0.2">
      <c r="A53" s="3"/>
      <c r="B53" s="3"/>
      <c r="C53" s="3"/>
      <c r="D53" s="3"/>
      <c r="E53" s="3"/>
      <c r="F53" s="3"/>
    </row>
    <row r="54" spans="1:40" x14ac:dyDescent="0.2">
      <c r="A54" s="15" t="s">
        <v>97</v>
      </c>
      <c r="B54" s="3"/>
      <c r="C54" s="3"/>
      <c r="D54" s="3"/>
      <c r="E54" s="3"/>
      <c r="F54" s="3"/>
    </row>
    <row r="55" spans="1:40" x14ac:dyDescent="0.2">
      <c r="A55" s="3"/>
      <c r="B55" s="3"/>
      <c r="C55" s="3"/>
      <c r="D55" s="3"/>
      <c r="E55" s="3"/>
      <c r="F55" s="3"/>
    </row>
    <row r="56" spans="1:40" x14ac:dyDescent="0.2">
      <c r="A56" s="15" t="s">
        <v>53</v>
      </c>
      <c r="B56" s="15" t="s">
        <v>45</v>
      </c>
      <c r="C56" s="15" t="s">
        <v>46</v>
      </c>
      <c r="D56" s="15" t="s">
        <v>47</v>
      </c>
      <c r="E56" s="15" t="s">
        <v>48</v>
      </c>
      <c r="F56" s="15" t="s">
        <v>49</v>
      </c>
      <c r="G56" s="6"/>
    </row>
    <row r="57" spans="1:40" x14ac:dyDescent="0.2">
      <c r="A57" s="3"/>
      <c r="B57" s="3"/>
      <c r="C57" s="3"/>
      <c r="D57" s="3"/>
      <c r="E57" s="3"/>
      <c r="F57" s="3"/>
    </row>
    <row r="58" spans="1:40" x14ac:dyDescent="0.2">
      <c r="A58" s="3" t="s">
        <v>96</v>
      </c>
      <c r="B58" s="3">
        <v>300</v>
      </c>
      <c r="C58" s="3">
        <v>300</v>
      </c>
      <c r="D58" s="3">
        <v>900</v>
      </c>
      <c r="E58" s="3">
        <v>300</v>
      </c>
      <c r="F58" s="3">
        <v>12</v>
      </c>
    </row>
    <row r="61" spans="1:40" x14ac:dyDescent="0.2">
      <c r="A61" t="s">
        <v>139</v>
      </c>
    </row>
    <row r="62" spans="1:40" x14ac:dyDescent="0.2">
      <c r="A62" t="s">
        <v>140</v>
      </c>
    </row>
    <row r="63" spans="1:40" x14ac:dyDescent="0.2">
      <c r="G63" t="s">
        <v>159</v>
      </c>
      <c r="H63" t="s">
        <v>159</v>
      </c>
    </row>
    <row r="64" spans="1:40" x14ac:dyDescent="0.2">
      <c r="G64" t="s">
        <v>160</v>
      </c>
      <c r="H64" t="s">
        <v>161</v>
      </c>
      <c r="AN64" t="str">
        <f>IF($AL$4=1,Konstanter!R30,IF($AL$4=2,Konstanter!R31,IF($AL$4=3,Konstanter!R32,IF($AL$4=4,Konstanter!R33,IF($AL$4=5,Konstanter!R34,IF($AL$4=6,Konstanter!R35,IF($AL$4=7,Konstanter!N35,IF($AL$4="Majs",Konstanter!N44," "))))))))</f>
        <v xml:space="preserve"> </v>
      </c>
    </row>
    <row r="65" spans="1:8" x14ac:dyDescent="0.2">
      <c r="A65" s="6" t="s">
        <v>53</v>
      </c>
      <c r="B65" t="s">
        <v>162</v>
      </c>
      <c r="C65" t="s">
        <v>154</v>
      </c>
      <c r="D65" t="s">
        <v>155</v>
      </c>
      <c r="E65" t="s">
        <v>156</v>
      </c>
      <c r="F65" t="s">
        <v>157</v>
      </c>
      <c r="G65" t="s">
        <v>11</v>
      </c>
      <c r="H65" t="s">
        <v>158</v>
      </c>
    </row>
    <row r="67" spans="1:8" x14ac:dyDescent="0.2">
      <c r="A67" t="s">
        <v>59</v>
      </c>
      <c r="B67">
        <v>-5.6599999999999998E-2</v>
      </c>
      <c r="C67">
        <v>6.6600000000000006E-5</v>
      </c>
      <c r="D67">
        <v>-7.7400000000000002E-9</v>
      </c>
      <c r="E67">
        <v>0</v>
      </c>
      <c r="F67">
        <v>0</v>
      </c>
      <c r="G67">
        <v>957</v>
      </c>
      <c r="H67">
        <v>2594</v>
      </c>
    </row>
    <row r="68" spans="1:8" x14ac:dyDescent="0.2">
      <c r="A68" t="s">
        <v>60</v>
      </c>
      <c r="B68">
        <v>-0.13800000000000001</v>
      </c>
      <c r="C68">
        <v>8.2600000000000002E-4</v>
      </c>
      <c r="D68">
        <v>-9.8200000000000008E-7</v>
      </c>
      <c r="E68">
        <v>3.2600000000000001E-10</v>
      </c>
      <c r="F68">
        <v>0</v>
      </c>
      <c r="G68">
        <v>220</v>
      </c>
      <c r="H68">
        <v>1226</v>
      </c>
    </row>
    <row r="69" spans="1:8" x14ac:dyDescent="0.2">
      <c r="A69" t="s">
        <v>62</v>
      </c>
      <c r="B69">
        <v>5.1900000000000002E-3</v>
      </c>
      <c r="C69">
        <v>8.7100000000000003E-5</v>
      </c>
      <c r="D69">
        <v>-6.1099999999999998E-8</v>
      </c>
      <c r="E69">
        <v>0</v>
      </c>
      <c r="F69">
        <v>0</v>
      </c>
      <c r="G69">
        <v>0</v>
      </c>
      <c r="H69">
        <v>1482</v>
      </c>
    </row>
    <row r="70" spans="1:8" x14ac:dyDescent="0.2">
      <c r="A70" t="s">
        <v>63</v>
      </c>
      <c r="B70">
        <v>0.13</v>
      </c>
      <c r="C70">
        <v>4.0099999999999999E-4</v>
      </c>
      <c r="D70">
        <v>-1.91E-7</v>
      </c>
      <c r="E70">
        <v>0</v>
      </c>
      <c r="F70">
        <v>0</v>
      </c>
      <c r="G70">
        <v>403</v>
      </c>
      <c r="H70">
        <v>1694</v>
      </c>
    </row>
    <row r="71" spans="1:8" x14ac:dyDescent="0.2">
      <c r="A71" t="s">
        <v>64</v>
      </c>
      <c r="B71">
        <v>-9.2700000000000005E-2</v>
      </c>
      <c r="C71">
        <v>2.8299999999999999E-4</v>
      </c>
      <c r="D71">
        <v>-1.5099999999999999E-7</v>
      </c>
      <c r="E71">
        <v>0</v>
      </c>
      <c r="F71">
        <v>0</v>
      </c>
      <c r="G71">
        <v>424</v>
      </c>
      <c r="H71">
        <v>1451</v>
      </c>
    </row>
    <row r="72" spans="1:8" x14ac:dyDescent="0.2">
      <c r="A72" t="s">
        <v>65</v>
      </c>
      <c r="B72">
        <v>-7.0800000000000002E-2</v>
      </c>
      <c r="C72">
        <v>2.7799999999999998E-4</v>
      </c>
      <c r="D72">
        <v>-1.5599999999999999E-7</v>
      </c>
      <c r="E72">
        <v>0</v>
      </c>
      <c r="F72">
        <v>0</v>
      </c>
      <c r="G72">
        <v>309</v>
      </c>
      <c r="H72">
        <v>1472</v>
      </c>
    </row>
    <row r="73" spans="1:8" x14ac:dyDescent="0.2">
      <c r="A73" t="s">
        <v>66</v>
      </c>
      <c r="B73">
        <v>4.3800000000000002E-3</v>
      </c>
      <c r="C73">
        <v>4.71E-5</v>
      </c>
      <c r="D73">
        <v>-2.9999999999999997E-8</v>
      </c>
      <c r="E73">
        <v>0</v>
      </c>
      <c r="F73">
        <v>0</v>
      </c>
      <c r="G73">
        <v>0</v>
      </c>
      <c r="H73">
        <v>5000</v>
      </c>
    </row>
    <row r="74" spans="1:8" x14ac:dyDescent="0.2">
      <c r="A74" t="s">
        <v>142</v>
      </c>
      <c r="B74">
        <v>-7.7700000000000005E-2</v>
      </c>
      <c r="C74">
        <v>5.3200000000000003E-4</v>
      </c>
      <c r="D74">
        <v>-4.5200000000000002E-7</v>
      </c>
      <c r="E74">
        <v>0</v>
      </c>
      <c r="F74">
        <v>0</v>
      </c>
      <c r="G74">
        <v>171</v>
      </c>
      <c r="H74">
        <v>1004</v>
      </c>
    </row>
    <row r="75" spans="1:8" x14ac:dyDescent="0.2">
      <c r="A75" t="s">
        <v>143</v>
      </c>
      <c r="B75">
        <v>-7.4400000000000006E-5</v>
      </c>
      <c r="C75">
        <v>1.2E-4</v>
      </c>
      <c r="D75">
        <v>-7.2600000000000002E-8</v>
      </c>
      <c r="E75">
        <v>0</v>
      </c>
      <c r="F75">
        <v>0</v>
      </c>
      <c r="G75">
        <v>1</v>
      </c>
      <c r="H75">
        <v>1656</v>
      </c>
    </row>
    <row r="76" spans="1:8" x14ac:dyDescent="0.2">
      <c r="A76" t="s">
        <v>144</v>
      </c>
      <c r="B76">
        <v>-1.1499999999999999</v>
      </c>
      <c r="C76">
        <v>8.3599999999999994E-3</v>
      </c>
      <c r="D76">
        <v>-2.05E-5</v>
      </c>
      <c r="E76">
        <v>2.1600000000000002E-8</v>
      </c>
      <c r="F76">
        <v>-8.2999999999999998E-12</v>
      </c>
      <c r="G76">
        <v>276</v>
      </c>
      <c r="H76">
        <v>1031</v>
      </c>
    </row>
    <row r="77" spans="1:8" x14ac:dyDescent="0.2">
      <c r="A77" t="s">
        <v>145</v>
      </c>
    </row>
    <row r="78" spans="1:8" x14ac:dyDescent="0.2">
      <c r="A78" t="s">
        <v>147</v>
      </c>
    </row>
    <row r="79" spans="1:8" x14ac:dyDescent="0.2">
      <c r="A79" t="s">
        <v>148</v>
      </c>
    </row>
    <row r="80" spans="1:8" x14ac:dyDescent="0.2">
      <c r="A80" t="s">
        <v>149</v>
      </c>
    </row>
    <row r="81" spans="1:1" x14ac:dyDescent="0.2">
      <c r="A81" t="s">
        <v>150</v>
      </c>
    </row>
    <row r="82" spans="1:1" x14ac:dyDescent="0.2">
      <c r="A82" t="s">
        <v>92</v>
      </c>
    </row>
  </sheetData>
  <dataValidations count="2">
    <dataValidation type="list" allowBlank="1" showInputMessage="1" showErrorMessage="1" sqref="A7:A24" xr:uid="{00000000-0002-0000-0200-000000000000}">
      <formula1>Afgrøde</formula1>
    </dataValidation>
    <dataValidation type="list" allowBlank="1" showInputMessage="1" showErrorMessage="1" promptTitle="Underjord" sqref="A61:A62" xr:uid="{00000000-0002-0000-0200-000001000000}">
      <formula1>$A$61:$A$62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5"/>
  <sheetViews>
    <sheetView workbookViewId="0">
      <selection activeCell="E17" sqref="E17"/>
    </sheetView>
  </sheetViews>
  <sheetFormatPr defaultRowHeight="12" x14ac:dyDescent="0.2"/>
  <cols>
    <col min="1" max="1" width="14.5703125" style="8" customWidth="1"/>
    <col min="2" max="2" width="9.42578125" style="2" customWidth="1"/>
  </cols>
  <sheetData>
    <row r="1" spans="1:2" x14ac:dyDescent="0.2">
      <c r="A1" s="8" t="s">
        <v>1</v>
      </c>
      <c r="B1" s="2" t="s">
        <v>153</v>
      </c>
    </row>
    <row r="3" spans="1:2" x14ac:dyDescent="0.2">
      <c r="A3" s="8">
        <v>29221</v>
      </c>
      <c r="B3" s="5">
        <f>A3</f>
        <v>29221</v>
      </c>
    </row>
    <row r="4" spans="1:2" x14ac:dyDescent="0.2">
      <c r="A4" s="8">
        <v>29587</v>
      </c>
      <c r="B4" s="5">
        <f t="shared" ref="B4:B45" si="0">A4</f>
        <v>29587</v>
      </c>
    </row>
    <row r="5" spans="1:2" x14ac:dyDescent="0.2">
      <c r="A5" s="8">
        <v>29952</v>
      </c>
      <c r="B5" s="5">
        <f t="shared" si="0"/>
        <v>29952</v>
      </c>
    </row>
    <row r="6" spans="1:2" x14ac:dyDescent="0.2">
      <c r="A6" s="8">
        <v>30317</v>
      </c>
      <c r="B6" s="5">
        <f t="shared" si="0"/>
        <v>30317</v>
      </c>
    </row>
    <row r="7" spans="1:2" x14ac:dyDescent="0.2">
      <c r="A7" s="8">
        <v>30682</v>
      </c>
      <c r="B7" s="5">
        <f t="shared" si="0"/>
        <v>30682</v>
      </c>
    </row>
    <row r="8" spans="1:2" x14ac:dyDescent="0.2">
      <c r="A8" s="8">
        <v>31048</v>
      </c>
      <c r="B8" s="5">
        <f t="shared" si="0"/>
        <v>31048</v>
      </c>
    </row>
    <row r="9" spans="1:2" x14ac:dyDescent="0.2">
      <c r="A9" s="8">
        <v>31413</v>
      </c>
      <c r="B9" s="5">
        <f t="shared" si="0"/>
        <v>31413</v>
      </c>
    </row>
    <row r="10" spans="1:2" x14ac:dyDescent="0.2">
      <c r="A10" s="8">
        <v>31778</v>
      </c>
      <c r="B10" s="5">
        <f t="shared" si="0"/>
        <v>31778</v>
      </c>
    </row>
    <row r="11" spans="1:2" x14ac:dyDescent="0.2">
      <c r="A11" s="8">
        <v>32143</v>
      </c>
      <c r="B11" s="5">
        <f t="shared" si="0"/>
        <v>32143</v>
      </c>
    </row>
    <row r="12" spans="1:2" x14ac:dyDescent="0.2">
      <c r="A12" s="8">
        <v>32509</v>
      </c>
      <c r="B12" s="5">
        <f t="shared" si="0"/>
        <v>32509</v>
      </c>
    </row>
    <row r="13" spans="1:2" x14ac:dyDescent="0.2">
      <c r="A13" s="8">
        <v>32874</v>
      </c>
      <c r="B13" s="5">
        <f t="shared" si="0"/>
        <v>32874</v>
      </c>
    </row>
    <row r="14" spans="1:2" x14ac:dyDescent="0.2">
      <c r="A14" s="8">
        <v>33239</v>
      </c>
      <c r="B14" s="5">
        <f t="shared" si="0"/>
        <v>33239</v>
      </c>
    </row>
    <row r="15" spans="1:2" x14ac:dyDescent="0.2">
      <c r="A15" s="8">
        <v>33604</v>
      </c>
      <c r="B15" s="5">
        <f t="shared" si="0"/>
        <v>33604</v>
      </c>
    </row>
    <row r="16" spans="1:2" x14ac:dyDescent="0.2">
      <c r="A16" s="8">
        <v>33970</v>
      </c>
      <c r="B16" s="5">
        <f t="shared" si="0"/>
        <v>33970</v>
      </c>
    </row>
    <row r="17" spans="1:2" x14ac:dyDescent="0.2">
      <c r="A17" s="8">
        <v>34335</v>
      </c>
      <c r="B17" s="5">
        <f t="shared" si="0"/>
        <v>34335</v>
      </c>
    </row>
    <row r="18" spans="1:2" x14ac:dyDescent="0.2">
      <c r="A18" s="8">
        <v>34700</v>
      </c>
      <c r="B18" s="5">
        <f t="shared" si="0"/>
        <v>34700</v>
      </c>
    </row>
    <row r="19" spans="1:2" x14ac:dyDescent="0.2">
      <c r="A19" s="8">
        <v>35065</v>
      </c>
      <c r="B19" s="5">
        <f t="shared" si="0"/>
        <v>35065</v>
      </c>
    </row>
    <row r="20" spans="1:2" x14ac:dyDescent="0.2">
      <c r="A20" s="8">
        <v>35431</v>
      </c>
      <c r="B20" s="5">
        <f t="shared" si="0"/>
        <v>35431</v>
      </c>
    </row>
    <row r="21" spans="1:2" x14ac:dyDescent="0.2">
      <c r="A21" s="8">
        <v>35796</v>
      </c>
      <c r="B21" s="5">
        <f t="shared" si="0"/>
        <v>35796</v>
      </c>
    </row>
    <row r="22" spans="1:2" x14ac:dyDescent="0.2">
      <c r="A22" s="8">
        <v>36161</v>
      </c>
      <c r="B22" s="5">
        <f t="shared" si="0"/>
        <v>36161</v>
      </c>
    </row>
    <row r="23" spans="1:2" x14ac:dyDescent="0.2">
      <c r="A23" s="8">
        <v>36526</v>
      </c>
      <c r="B23" s="5">
        <f t="shared" si="0"/>
        <v>36526</v>
      </c>
    </row>
    <row r="24" spans="1:2" x14ac:dyDescent="0.2">
      <c r="A24" s="8">
        <v>36892</v>
      </c>
      <c r="B24" s="5">
        <f t="shared" si="0"/>
        <v>36892</v>
      </c>
    </row>
    <row r="25" spans="1:2" x14ac:dyDescent="0.2">
      <c r="A25" s="8">
        <v>37257</v>
      </c>
      <c r="B25" s="5">
        <f t="shared" si="0"/>
        <v>37257</v>
      </c>
    </row>
    <row r="26" spans="1:2" x14ac:dyDescent="0.2">
      <c r="A26" s="8">
        <v>37622</v>
      </c>
      <c r="B26" s="5">
        <f t="shared" si="0"/>
        <v>37622</v>
      </c>
    </row>
    <row r="27" spans="1:2" x14ac:dyDescent="0.2">
      <c r="A27" s="8">
        <v>37987</v>
      </c>
      <c r="B27" s="5">
        <f t="shared" si="0"/>
        <v>37987</v>
      </c>
    </row>
    <row r="28" spans="1:2" x14ac:dyDescent="0.2">
      <c r="A28" s="8">
        <v>38353</v>
      </c>
      <c r="B28" s="5">
        <f t="shared" si="0"/>
        <v>38353</v>
      </c>
    </row>
    <row r="29" spans="1:2" x14ac:dyDescent="0.2">
      <c r="A29" s="8">
        <v>38718</v>
      </c>
      <c r="B29" s="5">
        <f t="shared" si="0"/>
        <v>38718</v>
      </c>
    </row>
    <row r="30" spans="1:2" x14ac:dyDescent="0.2">
      <c r="A30" s="8">
        <v>39083</v>
      </c>
      <c r="B30" s="5">
        <f t="shared" si="0"/>
        <v>39083</v>
      </c>
    </row>
    <row r="31" spans="1:2" x14ac:dyDescent="0.2">
      <c r="A31" s="8">
        <v>39448</v>
      </c>
      <c r="B31" s="5">
        <f t="shared" si="0"/>
        <v>39448</v>
      </c>
    </row>
    <row r="32" spans="1:2" x14ac:dyDescent="0.2">
      <c r="A32" s="8">
        <v>39814</v>
      </c>
      <c r="B32" s="5">
        <f t="shared" si="0"/>
        <v>39814</v>
      </c>
    </row>
    <row r="33" spans="1:2" x14ac:dyDescent="0.2">
      <c r="A33" s="8">
        <v>40179</v>
      </c>
      <c r="B33" s="5">
        <f t="shared" si="0"/>
        <v>40179</v>
      </c>
    </row>
    <row r="34" spans="1:2" x14ac:dyDescent="0.2">
      <c r="A34" s="8">
        <v>40544</v>
      </c>
      <c r="B34" s="5">
        <f t="shared" si="0"/>
        <v>40544</v>
      </c>
    </row>
    <row r="35" spans="1:2" x14ac:dyDescent="0.2">
      <c r="A35" s="8">
        <v>40909</v>
      </c>
      <c r="B35" s="5">
        <f t="shared" si="0"/>
        <v>40909</v>
      </c>
    </row>
    <row r="36" spans="1:2" x14ac:dyDescent="0.2">
      <c r="A36" s="8">
        <v>41275</v>
      </c>
      <c r="B36" s="5">
        <f t="shared" si="0"/>
        <v>41275</v>
      </c>
    </row>
    <row r="37" spans="1:2" x14ac:dyDescent="0.2">
      <c r="A37" s="8">
        <v>41640</v>
      </c>
      <c r="B37" s="5">
        <f t="shared" si="0"/>
        <v>41640</v>
      </c>
    </row>
    <row r="38" spans="1:2" x14ac:dyDescent="0.2">
      <c r="A38" s="8">
        <v>42005</v>
      </c>
      <c r="B38" s="5">
        <f t="shared" si="0"/>
        <v>42005</v>
      </c>
    </row>
    <row r="39" spans="1:2" x14ac:dyDescent="0.2">
      <c r="A39" s="8">
        <v>42370</v>
      </c>
      <c r="B39" s="5">
        <f t="shared" si="0"/>
        <v>42370</v>
      </c>
    </row>
    <row r="40" spans="1:2" x14ac:dyDescent="0.2">
      <c r="A40" s="8">
        <v>42736</v>
      </c>
      <c r="B40" s="5">
        <f t="shared" si="0"/>
        <v>42736</v>
      </c>
    </row>
    <row r="41" spans="1:2" x14ac:dyDescent="0.2">
      <c r="A41" s="8">
        <v>43101</v>
      </c>
      <c r="B41" s="5">
        <f t="shared" si="0"/>
        <v>43101</v>
      </c>
    </row>
    <row r="42" spans="1:2" x14ac:dyDescent="0.2">
      <c r="A42" s="8">
        <v>43466</v>
      </c>
      <c r="B42" s="5">
        <f t="shared" si="0"/>
        <v>43466</v>
      </c>
    </row>
    <row r="43" spans="1:2" x14ac:dyDescent="0.2">
      <c r="A43" s="8">
        <v>43831</v>
      </c>
      <c r="B43" s="5">
        <f t="shared" si="0"/>
        <v>43831</v>
      </c>
    </row>
    <row r="44" spans="1:2" x14ac:dyDescent="0.2">
      <c r="A44" s="8">
        <v>44197</v>
      </c>
      <c r="B44" s="5">
        <f t="shared" si="0"/>
        <v>44197</v>
      </c>
    </row>
    <row r="45" spans="1:2" x14ac:dyDescent="0.2">
      <c r="A45" s="8">
        <v>44562</v>
      </c>
      <c r="B45" s="5">
        <f t="shared" si="0"/>
        <v>44562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H368"/>
  <sheetViews>
    <sheetView topLeftCell="A159" workbookViewId="0">
      <selection activeCell="O366" sqref="O366"/>
    </sheetView>
  </sheetViews>
  <sheetFormatPr defaultRowHeight="12" x14ac:dyDescent="0.2"/>
  <cols>
    <col min="1" max="1" width="9" style="13"/>
  </cols>
  <sheetData>
    <row r="4" spans="1:8" x14ac:dyDescent="0.2">
      <c r="A4" s="8">
        <v>43101</v>
      </c>
      <c r="B4">
        <v>1</v>
      </c>
      <c r="C4">
        <v>0.3</v>
      </c>
      <c r="F4" s="8">
        <v>43101</v>
      </c>
      <c r="G4">
        <v>1</v>
      </c>
      <c r="H4">
        <v>0.1</v>
      </c>
    </row>
    <row r="5" spans="1:8" x14ac:dyDescent="0.2">
      <c r="A5" s="8">
        <v>43102</v>
      </c>
      <c r="B5">
        <v>2</v>
      </c>
      <c r="C5">
        <v>0.2</v>
      </c>
      <c r="F5" s="8">
        <v>43102</v>
      </c>
      <c r="G5">
        <v>2</v>
      </c>
      <c r="H5">
        <v>0.1</v>
      </c>
    </row>
    <row r="6" spans="1:8" x14ac:dyDescent="0.2">
      <c r="A6" s="8">
        <v>43103</v>
      </c>
      <c r="B6">
        <v>3</v>
      </c>
      <c r="C6">
        <v>0.1</v>
      </c>
      <c r="F6" s="8">
        <v>43103</v>
      </c>
      <c r="G6">
        <v>3</v>
      </c>
      <c r="H6">
        <v>0.1</v>
      </c>
    </row>
    <row r="7" spans="1:8" x14ac:dyDescent="0.2">
      <c r="A7" s="8">
        <v>43104</v>
      </c>
      <c r="B7">
        <v>4</v>
      </c>
      <c r="C7">
        <v>0.1</v>
      </c>
      <c r="F7" s="8">
        <v>43104</v>
      </c>
      <c r="G7">
        <v>4</v>
      </c>
      <c r="H7">
        <v>0.1</v>
      </c>
    </row>
    <row r="8" spans="1:8" x14ac:dyDescent="0.2">
      <c r="A8" s="8">
        <v>43105</v>
      </c>
      <c r="B8">
        <v>5</v>
      </c>
      <c r="C8">
        <v>0</v>
      </c>
      <c r="F8" s="8">
        <v>43105</v>
      </c>
      <c r="G8">
        <v>5</v>
      </c>
      <c r="H8">
        <v>0.1</v>
      </c>
    </row>
    <row r="9" spans="1:8" x14ac:dyDescent="0.2">
      <c r="A9" s="8">
        <v>43106</v>
      </c>
      <c r="B9">
        <v>6</v>
      </c>
      <c r="C9">
        <v>0</v>
      </c>
      <c r="F9" s="8">
        <v>43106</v>
      </c>
      <c r="G9">
        <v>6</v>
      </c>
      <c r="H9">
        <v>0.1</v>
      </c>
    </row>
    <row r="10" spans="1:8" x14ac:dyDescent="0.2">
      <c r="A10" s="8">
        <v>43107</v>
      </c>
      <c r="B10">
        <v>7</v>
      </c>
      <c r="C10">
        <v>-0.1</v>
      </c>
      <c r="F10" s="8">
        <v>43107</v>
      </c>
      <c r="G10">
        <v>7</v>
      </c>
      <c r="H10">
        <v>0.1</v>
      </c>
    </row>
    <row r="11" spans="1:8" x14ac:dyDescent="0.2">
      <c r="A11" s="8">
        <v>43108</v>
      </c>
      <c r="B11">
        <v>8</v>
      </c>
      <c r="C11">
        <v>-0.2</v>
      </c>
      <c r="F11" s="8">
        <v>43108</v>
      </c>
      <c r="G11">
        <v>8</v>
      </c>
      <c r="H11">
        <v>0.1</v>
      </c>
    </row>
    <row r="12" spans="1:8" x14ac:dyDescent="0.2">
      <c r="A12" s="8">
        <v>43109</v>
      </c>
      <c r="B12">
        <v>9</v>
      </c>
      <c r="C12">
        <v>-0.2</v>
      </c>
      <c r="F12" s="8">
        <v>43109</v>
      </c>
      <c r="G12">
        <v>9</v>
      </c>
      <c r="H12">
        <v>0.1</v>
      </c>
    </row>
    <row r="13" spans="1:8" x14ac:dyDescent="0.2">
      <c r="A13" s="8">
        <v>43110</v>
      </c>
      <c r="B13">
        <v>10</v>
      </c>
      <c r="C13">
        <v>-0.3</v>
      </c>
      <c r="F13" s="8">
        <v>43110</v>
      </c>
      <c r="G13">
        <v>10</v>
      </c>
      <c r="H13">
        <v>0.1</v>
      </c>
    </row>
    <row r="14" spans="1:8" x14ac:dyDescent="0.2">
      <c r="A14" s="8">
        <v>43111</v>
      </c>
      <c r="B14">
        <v>11</v>
      </c>
      <c r="C14">
        <v>-0.3</v>
      </c>
      <c r="F14" s="8">
        <v>43111</v>
      </c>
      <c r="G14">
        <v>11</v>
      </c>
      <c r="H14">
        <v>0.1</v>
      </c>
    </row>
    <row r="15" spans="1:8" x14ac:dyDescent="0.2">
      <c r="A15" s="8">
        <v>43112</v>
      </c>
      <c r="B15">
        <v>12</v>
      </c>
      <c r="C15">
        <v>-0.3</v>
      </c>
      <c r="F15" s="8">
        <v>43112</v>
      </c>
      <c r="G15">
        <v>12</v>
      </c>
      <c r="H15">
        <v>0.1</v>
      </c>
    </row>
    <row r="16" spans="1:8" x14ac:dyDescent="0.2">
      <c r="A16" s="8">
        <v>43113</v>
      </c>
      <c r="B16">
        <v>13</v>
      </c>
      <c r="C16">
        <v>-0.4</v>
      </c>
      <c r="F16" s="8">
        <v>43113</v>
      </c>
      <c r="G16">
        <v>13</v>
      </c>
      <c r="H16">
        <v>0.1</v>
      </c>
    </row>
    <row r="17" spans="1:8" x14ac:dyDescent="0.2">
      <c r="A17" s="8">
        <v>43114</v>
      </c>
      <c r="B17">
        <v>14</v>
      </c>
      <c r="C17">
        <v>-0.4</v>
      </c>
      <c r="F17" s="8">
        <v>43114</v>
      </c>
      <c r="G17">
        <v>14</v>
      </c>
      <c r="H17">
        <v>0.1</v>
      </c>
    </row>
    <row r="18" spans="1:8" x14ac:dyDescent="0.2">
      <c r="A18" s="8">
        <v>43115</v>
      </c>
      <c r="B18">
        <v>15</v>
      </c>
      <c r="C18">
        <v>-0.5</v>
      </c>
      <c r="F18" s="8">
        <v>43115</v>
      </c>
      <c r="G18">
        <v>15</v>
      </c>
      <c r="H18">
        <v>0.2</v>
      </c>
    </row>
    <row r="19" spans="1:8" x14ac:dyDescent="0.2">
      <c r="A19" s="8">
        <v>43116</v>
      </c>
      <c r="B19">
        <v>16</v>
      </c>
      <c r="C19">
        <v>-0.5</v>
      </c>
      <c r="F19" s="8">
        <v>43116</v>
      </c>
      <c r="G19">
        <v>16</v>
      </c>
      <c r="H19">
        <v>0.2</v>
      </c>
    </row>
    <row r="20" spans="1:8" x14ac:dyDescent="0.2">
      <c r="A20" s="8">
        <v>43117</v>
      </c>
      <c r="B20">
        <v>17</v>
      </c>
      <c r="C20">
        <v>-0.5</v>
      </c>
      <c r="F20" s="8">
        <v>43117</v>
      </c>
      <c r="G20">
        <v>17</v>
      </c>
      <c r="H20">
        <v>0.2</v>
      </c>
    </row>
    <row r="21" spans="1:8" x14ac:dyDescent="0.2">
      <c r="A21" s="8">
        <v>43118</v>
      </c>
      <c r="B21">
        <v>18</v>
      </c>
      <c r="C21">
        <v>-0.6</v>
      </c>
      <c r="F21" s="8">
        <v>43118</v>
      </c>
      <c r="G21">
        <v>18</v>
      </c>
      <c r="H21">
        <v>0.2</v>
      </c>
    </row>
    <row r="22" spans="1:8" x14ac:dyDescent="0.2">
      <c r="A22" s="8">
        <v>43119</v>
      </c>
      <c r="B22">
        <v>19</v>
      </c>
      <c r="C22">
        <v>-0.6</v>
      </c>
      <c r="F22" s="8">
        <v>43119</v>
      </c>
      <c r="G22">
        <v>19</v>
      </c>
      <c r="H22">
        <v>0.2</v>
      </c>
    </row>
    <row r="23" spans="1:8" x14ac:dyDescent="0.2">
      <c r="A23" s="8">
        <v>43120</v>
      </c>
      <c r="B23">
        <v>20</v>
      </c>
      <c r="C23">
        <v>-0.6</v>
      </c>
      <c r="F23" s="8">
        <v>43120</v>
      </c>
      <c r="G23">
        <v>20</v>
      </c>
      <c r="H23">
        <v>0.2</v>
      </c>
    </row>
    <row r="24" spans="1:8" x14ac:dyDescent="0.2">
      <c r="A24" s="8">
        <v>43121</v>
      </c>
      <c r="B24">
        <v>21</v>
      </c>
      <c r="C24">
        <v>-0.6</v>
      </c>
      <c r="F24" s="8">
        <v>43121</v>
      </c>
      <c r="G24">
        <v>21</v>
      </c>
      <c r="H24">
        <v>0.2</v>
      </c>
    </row>
    <row r="25" spans="1:8" x14ac:dyDescent="0.2">
      <c r="A25" s="8">
        <v>43122</v>
      </c>
      <c r="B25">
        <v>22</v>
      </c>
      <c r="C25">
        <v>-0.7</v>
      </c>
      <c r="F25" s="8">
        <v>43122</v>
      </c>
      <c r="G25">
        <v>22</v>
      </c>
      <c r="H25">
        <v>0.2</v>
      </c>
    </row>
    <row r="26" spans="1:8" x14ac:dyDescent="0.2">
      <c r="A26" s="8">
        <v>43123</v>
      </c>
      <c r="B26">
        <v>23</v>
      </c>
      <c r="C26">
        <v>-0.7</v>
      </c>
      <c r="F26" s="8">
        <v>43123</v>
      </c>
      <c r="G26">
        <v>23</v>
      </c>
      <c r="H26">
        <v>0.2</v>
      </c>
    </row>
    <row r="27" spans="1:8" x14ac:dyDescent="0.2">
      <c r="A27" s="8">
        <v>43124</v>
      </c>
      <c r="B27">
        <v>24</v>
      </c>
      <c r="C27">
        <v>-0.7</v>
      </c>
      <c r="F27" s="8">
        <v>43124</v>
      </c>
      <c r="G27">
        <v>24</v>
      </c>
      <c r="H27">
        <v>0.2</v>
      </c>
    </row>
    <row r="28" spans="1:8" x14ac:dyDescent="0.2">
      <c r="A28" s="8">
        <v>43125</v>
      </c>
      <c r="B28">
        <v>25</v>
      </c>
      <c r="C28">
        <v>-0.7</v>
      </c>
      <c r="F28" s="8">
        <v>43125</v>
      </c>
      <c r="G28">
        <v>25</v>
      </c>
      <c r="H28">
        <v>0.2</v>
      </c>
    </row>
    <row r="29" spans="1:8" x14ac:dyDescent="0.2">
      <c r="A29" s="8">
        <v>43126</v>
      </c>
      <c r="B29">
        <v>26</v>
      </c>
      <c r="C29">
        <v>-0.7</v>
      </c>
      <c r="F29" s="8">
        <v>43126</v>
      </c>
      <c r="G29">
        <v>26</v>
      </c>
      <c r="H29">
        <v>0.2</v>
      </c>
    </row>
    <row r="30" spans="1:8" x14ac:dyDescent="0.2">
      <c r="A30" s="8">
        <v>43127</v>
      </c>
      <c r="B30">
        <v>27</v>
      </c>
      <c r="C30">
        <v>-0.7</v>
      </c>
      <c r="F30" s="8">
        <v>43127</v>
      </c>
      <c r="G30">
        <v>27</v>
      </c>
      <c r="H30">
        <v>0.2</v>
      </c>
    </row>
    <row r="31" spans="1:8" x14ac:dyDescent="0.2">
      <c r="A31" s="8">
        <v>43128</v>
      </c>
      <c r="B31">
        <v>28</v>
      </c>
      <c r="C31">
        <v>-0.7</v>
      </c>
      <c r="F31" s="8">
        <v>43128</v>
      </c>
      <c r="G31">
        <v>28</v>
      </c>
      <c r="H31">
        <v>0.2</v>
      </c>
    </row>
    <row r="32" spans="1:8" x14ac:dyDescent="0.2">
      <c r="A32" s="8">
        <v>43129</v>
      </c>
      <c r="B32">
        <v>29</v>
      </c>
      <c r="C32">
        <v>-0.7</v>
      </c>
      <c r="F32" s="8">
        <v>43129</v>
      </c>
      <c r="G32">
        <v>29</v>
      </c>
      <c r="H32">
        <v>0.2</v>
      </c>
    </row>
    <row r="33" spans="1:8" x14ac:dyDescent="0.2">
      <c r="A33" s="8">
        <v>43130</v>
      </c>
      <c r="B33">
        <v>30</v>
      </c>
      <c r="C33">
        <v>-0.7</v>
      </c>
      <c r="F33" s="8">
        <v>43130</v>
      </c>
      <c r="G33">
        <v>30</v>
      </c>
      <c r="H33">
        <v>0.2</v>
      </c>
    </row>
    <row r="34" spans="1:8" x14ac:dyDescent="0.2">
      <c r="A34" s="8">
        <v>43131</v>
      </c>
      <c r="B34">
        <v>31</v>
      </c>
      <c r="C34">
        <v>-0.7</v>
      </c>
      <c r="F34" s="8">
        <v>43131</v>
      </c>
      <c r="G34">
        <v>31</v>
      </c>
      <c r="H34">
        <v>0.3</v>
      </c>
    </row>
    <row r="35" spans="1:8" x14ac:dyDescent="0.2">
      <c r="A35" s="8">
        <v>43132</v>
      </c>
      <c r="B35">
        <v>32</v>
      </c>
      <c r="C35">
        <v>-0.7</v>
      </c>
      <c r="F35" s="8">
        <v>43132</v>
      </c>
      <c r="G35">
        <v>32</v>
      </c>
      <c r="H35">
        <v>0.3</v>
      </c>
    </row>
    <row r="36" spans="1:8" x14ac:dyDescent="0.2">
      <c r="A36" s="8">
        <v>43133</v>
      </c>
      <c r="B36">
        <v>33</v>
      </c>
      <c r="C36">
        <v>-0.7</v>
      </c>
      <c r="F36" s="8">
        <v>43133</v>
      </c>
      <c r="G36">
        <v>33</v>
      </c>
      <c r="H36">
        <v>0.3</v>
      </c>
    </row>
    <row r="37" spans="1:8" x14ac:dyDescent="0.2">
      <c r="A37" s="8">
        <v>43134</v>
      </c>
      <c r="B37">
        <v>34</v>
      </c>
      <c r="C37">
        <v>-0.7</v>
      </c>
      <c r="F37" s="8">
        <v>43134</v>
      </c>
      <c r="G37">
        <v>34</v>
      </c>
      <c r="H37">
        <v>0.3</v>
      </c>
    </row>
    <row r="38" spans="1:8" x14ac:dyDescent="0.2">
      <c r="A38" s="8">
        <v>43135</v>
      </c>
      <c r="B38">
        <v>35</v>
      </c>
      <c r="C38">
        <v>-0.7</v>
      </c>
      <c r="F38" s="8">
        <v>43135</v>
      </c>
      <c r="G38">
        <v>35</v>
      </c>
      <c r="H38">
        <v>0.3</v>
      </c>
    </row>
    <row r="39" spans="1:8" x14ac:dyDescent="0.2">
      <c r="A39" s="8">
        <v>43136</v>
      </c>
      <c r="B39">
        <v>36</v>
      </c>
      <c r="C39">
        <v>-0.7</v>
      </c>
      <c r="F39" s="8">
        <v>43136</v>
      </c>
      <c r="G39">
        <v>36</v>
      </c>
      <c r="H39">
        <v>0.3</v>
      </c>
    </row>
    <row r="40" spans="1:8" x14ac:dyDescent="0.2">
      <c r="A40" s="8">
        <v>43137</v>
      </c>
      <c r="B40">
        <v>37</v>
      </c>
      <c r="C40">
        <v>-0.7</v>
      </c>
      <c r="F40" s="8">
        <v>43137</v>
      </c>
      <c r="G40">
        <v>37</v>
      </c>
      <c r="H40">
        <v>0.3</v>
      </c>
    </row>
    <row r="41" spans="1:8" x14ac:dyDescent="0.2">
      <c r="A41" s="8">
        <v>43138</v>
      </c>
      <c r="B41">
        <v>38</v>
      </c>
      <c r="C41">
        <v>-0.7</v>
      </c>
      <c r="F41" s="8">
        <v>43138</v>
      </c>
      <c r="G41">
        <v>38</v>
      </c>
      <c r="H41">
        <v>0.3</v>
      </c>
    </row>
    <row r="42" spans="1:8" x14ac:dyDescent="0.2">
      <c r="A42" s="8">
        <v>43139</v>
      </c>
      <c r="B42">
        <v>39</v>
      </c>
      <c r="C42">
        <v>-0.6</v>
      </c>
      <c r="F42" s="8">
        <v>43139</v>
      </c>
      <c r="G42">
        <v>39</v>
      </c>
      <c r="H42">
        <v>0.3</v>
      </c>
    </row>
    <row r="43" spans="1:8" x14ac:dyDescent="0.2">
      <c r="A43" s="8">
        <v>43140</v>
      </c>
      <c r="B43">
        <v>40</v>
      </c>
      <c r="C43">
        <v>-0.6</v>
      </c>
      <c r="F43" s="8">
        <v>43140</v>
      </c>
      <c r="G43">
        <v>40</v>
      </c>
      <c r="H43">
        <v>0.3</v>
      </c>
    </row>
    <row r="44" spans="1:8" x14ac:dyDescent="0.2">
      <c r="A44" s="8">
        <v>43141</v>
      </c>
      <c r="B44">
        <v>41</v>
      </c>
      <c r="C44">
        <v>-0.6</v>
      </c>
      <c r="F44" s="8">
        <v>43141</v>
      </c>
      <c r="G44">
        <v>41</v>
      </c>
      <c r="H44">
        <v>0.3</v>
      </c>
    </row>
    <row r="45" spans="1:8" x14ac:dyDescent="0.2">
      <c r="A45" s="8">
        <v>43142</v>
      </c>
      <c r="B45">
        <v>42</v>
      </c>
      <c r="C45">
        <v>-0.6</v>
      </c>
      <c r="F45" s="8">
        <v>43142</v>
      </c>
      <c r="G45">
        <v>42</v>
      </c>
      <c r="H45">
        <v>0.4</v>
      </c>
    </row>
    <row r="46" spans="1:8" x14ac:dyDescent="0.2">
      <c r="A46" s="8">
        <v>43143</v>
      </c>
      <c r="B46">
        <v>43</v>
      </c>
      <c r="C46">
        <v>-0.5</v>
      </c>
      <c r="F46" s="8">
        <v>43143</v>
      </c>
      <c r="G46">
        <v>43</v>
      </c>
      <c r="H46">
        <v>0.4</v>
      </c>
    </row>
    <row r="47" spans="1:8" x14ac:dyDescent="0.2">
      <c r="A47" s="8">
        <v>43144</v>
      </c>
      <c r="B47">
        <v>44</v>
      </c>
      <c r="C47">
        <v>-0.5</v>
      </c>
      <c r="F47" s="8">
        <v>43144</v>
      </c>
      <c r="G47">
        <v>44</v>
      </c>
      <c r="H47">
        <v>0.4</v>
      </c>
    </row>
    <row r="48" spans="1:8" x14ac:dyDescent="0.2">
      <c r="A48" s="8">
        <v>43145</v>
      </c>
      <c r="B48">
        <v>45</v>
      </c>
      <c r="C48">
        <v>-0.5</v>
      </c>
      <c r="F48" s="8">
        <v>43145</v>
      </c>
      <c r="G48">
        <v>45</v>
      </c>
      <c r="H48">
        <v>0.4</v>
      </c>
    </row>
    <row r="49" spans="1:8" x14ac:dyDescent="0.2">
      <c r="A49" s="8">
        <v>43146</v>
      </c>
      <c r="B49">
        <v>46</v>
      </c>
      <c r="C49">
        <v>-0.4</v>
      </c>
      <c r="F49" s="8">
        <v>43146</v>
      </c>
      <c r="G49">
        <v>46</v>
      </c>
      <c r="H49">
        <v>0.4</v>
      </c>
    </row>
    <row r="50" spans="1:8" x14ac:dyDescent="0.2">
      <c r="A50" s="8">
        <v>43147</v>
      </c>
      <c r="B50">
        <v>47</v>
      </c>
      <c r="C50">
        <v>-0.4</v>
      </c>
      <c r="F50" s="8">
        <v>43147</v>
      </c>
      <c r="G50">
        <v>47</v>
      </c>
      <c r="H50">
        <v>0.4</v>
      </c>
    </row>
    <row r="51" spans="1:8" x14ac:dyDescent="0.2">
      <c r="A51" s="8">
        <v>43148</v>
      </c>
      <c r="B51">
        <v>48</v>
      </c>
      <c r="C51">
        <v>-0.3</v>
      </c>
      <c r="F51" s="8">
        <v>43148</v>
      </c>
      <c r="G51">
        <v>48</v>
      </c>
      <c r="H51">
        <v>0.4</v>
      </c>
    </row>
    <row r="52" spans="1:8" x14ac:dyDescent="0.2">
      <c r="A52" s="8">
        <v>43149</v>
      </c>
      <c r="B52">
        <v>49</v>
      </c>
      <c r="C52">
        <v>-0.3</v>
      </c>
      <c r="F52" s="8">
        <v>43149</v>
      </c>
      <c r="G52">
        <v>49</v>
      </c>
      <c r="H52">
        <v>0.4</v>
      </c>
    </row>
    <row r="53" spans="1:8" x14ac:dyDescent="0.2">
      <c r="A53" s="8">
        <v>43150</v>
      </c>
      <c r="B53">
        <v>50</v>
      </c>
      <c r="C53">
        <v>-0.2</v>
      </c>
      <c r="F53" s="8">
        <v>43150</v>
      </c>
      <c r="G53">
        <v>50</v>
      </c>
      <c r="H53">
        <v>0.5</v>
      </c>
    </row>
    <row r="54" spans="1:8" x14ac:dyDescent="0.2">
      <c r="A54" s="8">
        <v>43151</v>
      </c>
      <c r="B54">
        <v>51</v>
      </c>
      <c r="C54">
        <v>-0.2</v>
      </c>
      <c r="F54" s="8">
        <v>43151</v>
      </c>
      <c r="G54">
        <v>51</v>
      </c>
      <c r="H54">
        <v>0.5</v>
      </c>
    </row>
    <row r="55" spans="1:8" x14ac:dyDescent="0.2">
      <c r="A55" s="8">
        <v>43152</v>
      </c>
      <c r="B55">
        <v>52</v>
      </c>
      <c r="C55">
        <v>-0.1</v>
      </c>
      <c r="F55" s="8">
        <v>43152</v>
      </c>
      <c r="G55">
        <v>52</v>
      </c>
      <c r="H55">
        <v>0.5</v>
      </c>
    </row>
    <row r="56" spans="1:8" x14ac:dyDescent="0.2">
      <c r="A56" s="8">
        <v>43153</v>
      </c>
      <c r="B56">
        <v>53</v>
      </c>
      <c r="C56">
        <v>-0.1</v>
      </c>
      <c r="F56" s="8">
        <v>43153</v>
      </c>
      <c r="G56">
        <v>53</v>
      </c>
      <c r="H56">
        <v>0.5</v>
      </c>
    </row>
    <row r="57" spans="1:8" x14ac:dyDescent="0.2">
      <c r="A57" s="8">
        <v>43154</v>
      </c>
      <c r="B57">
        <v>54</v>
      </c>
      <c r="C57">
        <v>0</v>
      </c>
      <c r="F57" s="8">
        <v>43154</v>
      </c>
      <c r="G57">
        <v>54</v>
      </c>
      <c r="H57">
        <v>0.5</v>
      </c>
    </row>
    <row r="58" spans="1:8" x14ac:dyDescent="0.2">
      <c r="A58" s="8">
        <v>43155</v>
      </c>
      <c r="B58">
        <v>55</v>
      </c>
      <c r="C58">
        <v>0.1</v>
      </c>
      <c r="F58" s="8">
        <v>43155</v>
      </c>
      <c r="G58">
        <v>55</v>
      </c>
      <c r="H58">
        <v>0.5</v>
      </c>
    </row>
    <row r="59" spans="1:8" x14ac:dyDescent="0.2">
      <c r="A59" s="8">
        <v>43156</v>
      </c>
      <c r="B59">
        <v>56</v>
      </c>
      <c r="C59">
        <v>0.1</v>
      </c>
      <c r="F59" s="8">
        <v>43156</v>
      </c>
      <c r="G59">
        <v>56</v>
      </c>
      <c r="H59">
        <v>0.6</v>
      </c>
    </row>
    <row r="60" spans="1:8" x14ac:dyDescent="0.2">
      <c r="A60" s="8">
        <v>43157</v>
      </c>
      <c r="B60">
        <v>57</v>
      </c>
      <c r="C60">
        <v>0.2</v>
      </c>
      <c r="F60" s="8">
        <v>43157</v>
      </c>
      <c r="G60">
        <v>57</v>
      </c>
      <c r="H60">
        <v>0.6</v>
      </c>
    </row>
    <row r="61" spans="1:8" x14ac:dyDescent="0.2">
      <c r="A61" s="8">
        <v>43158</v>
      </c>
      <c r="B61">
        <v>58</v>
      </c>
      <c r="C61">
        <v>0.3</v>
      </c>
      <c r="F61" s="8">
        <v>43158</v>
      </c>
      <c r="G61">
        <v>58</v>
      </c>
      <c r="H61">
        <v>0.6</v>
      </c>
    </row>
    <row r="62" spans="1:8" x14ac:dyDescent="0.2">
      <c r="A62" s="8">
        <v>43159</v>
      </c>
      <c r="B62">
        <v>59</v>
      </c>
      <c r="C62">
        <v>0.3</v>
      </c>
      <c r="F62" s="8">
        <v>43159</v>
      </c>
      <c r="G62">
        <v>59</v>
      </c>
      <c r="H62">
        <v>0.6</v>
      </c>
    </row>
    <row r="63" spans="1:8" x14ac:dyDescent="0.2">
      <c r="A63" s="8">
        <v>43160</v>
      </c>
      <c r="B63">
        <v>60</v>
      </c>
      <c r="C63">
        <v>0.5</v>
      </c>
      <c r="F63" s="8">
        <v>43160</v>
      </c>
      <c r="G63">
        <v>60</v>
      </c>
      <c r="H63">
        <v>0.6</v>
      </c>
    </row>
    <row r="64" spans="1:8" x14ac:dyDescent="0.2">
      <c r="A64" s="8">
        <v>43161</v>
      </c>
      <c r="B64">
        <v>61</v>
      </c>
      <c r="C64">
        <v>0.6</v>
      </c>
      <c r="F64" s="8">
        <v>43161</v>
      </c>
      <c r="G64">
        <v>61</v>
      </c>
      <c r="H64">
        <v>0.7</v>
      </c>
    </row>
    <row r="65" spans="1:8" x14ac:dyDescent="0.2">
      <c r="A65" s="8">
        <v>43162</v>
      </c>
      <c r="B65">
        <v>62</v>
      </c>
      <c r="C65">
        <v>0.7</v>
      </c>
      <c r="F65" s="8">
        <v>43162</v>
      </c>
      <c r="G65">
        <v>62</v>
      </c>
      <c r="H65">
        <v>0.7</v>
      </c>
    </row>
    <row r="66" spans="1:8" x14ac:dyDescent="0.2">
      <c r="A66" s="8">
        <v>43163</v>
      </c>
      <c r="B66">
        <v>63</v>
      </c>
      <c r="C66">
        <v>0.7</v>
      </c>
      <c r="F66" s="8">
        <v>43163</v>
      </c>
      <c r="G66">
        <v>63</v>
      </c>
      <c r="H66">
        <v>0.7</v>
      </c>
    </row>
    <row r="67" spans="1:8" x14ac:dyDescent="0.2">
      <c r="A67" s="8">
        <v>43164</v>
      </c>
      <c r="B67">
        <v>64</v>
      </c>
      <c r="C67">
        <v>0.8</v>
      </c>
      <c r="F67" s="8">
        <v>43164</v>
      </c>
      <c r="G67">
        <v>64</v>
      </c>
      <c r="H67">
        <v>0.7</v>
      </c>
    </row>
    <row r="68" spans="1:8" x14ac:dyDescent="0.2">
      <c r="A68" s="8">
        <v>43165</v>
      </c>
      <c r="B68">
        <v>65</v>
      </c>
      <c r="C68">
        <v>0.9</v>
      </c>
      <c r="F68" s="8">
        <v>43165</v>
      </c>
      <c r="G68">
        <v>65</v>
      </c>
      <c r="H68">
        <v>0.7</v>
      </c>
    </row>
    <row r="69" spans="1:8" x14ac:dyDescent="0.2">
      <c r="A69" s="8">
        <v>43166</v>
      </c>
      <c r="B69">
        <v>66</v>
      </c>
      <c r="C69">
        <v>1</v>
      </c>
      <c r="F69" s="8">
        <v>43166</v>
      </c>
      <c r="G69">
        <v>66</v>
      </c>
      <c r="H69">
        <v>0.8</v>
      </c>
    </row>
    <row r="70" spans="1:8" x14ac:dyDescent="0.2">
      <c r="A70" s="8">
        <v>43167</v>
      </c>
      <c r="B70">
        <v>67</v>
      </c>
      <c r="C70">
        <v>1.1000000000000001</v>
      </c>
      <c r="F70" s="8">
        <v>43167</v>
      </c>
      <c r="G70">
        <v>67</v>
      </c>
      <c r="H70">
        <v>0.8</v>
      </c>
    </row>
    <row r="71" spans="1:8" x14ac:dyDescent="0.2">
      <c r="A71" s="8">
        <v>43168</v>
      </c>
      <c r="B71">
        <v>68</v>
      </c>
      <c r="C71">
        <v>1.2</v>
      </c>
      <c r="F71" s="8">
        <v>43168</v>
      </c>
      <c r="G71">
        <v>68</v>
      </c>
      <c r="H71">
        <v>0.8</v>
      </c>
    </row>
    <row r="72" spans="1:8" x14ac:dyDescent="0.2">
      <c r="A72" s="8">
        <v>43169</v>
      </c>
      <c r="B72">
        <v>69</v>
      </c>
      <c r="C72">
        <v>1.3</v>
      </c>
      <c r="F72" s="8">
        <v>43169</v>
      </c>
      <c r="G72">
        <v>69</v>
      </c>
      <c r="H72">
        <v>0.8</v>
      </c>
    </row>
    <row r="73" spans="1:8" x14ac:dyDescent="0.2">
      <c r="A73" s="8">
        <v>43170</v>
      </c>
      <c r="B73">
        <v>70</v>
      </c>
      <c r="C73">
        <v>1.4</v>
      </c>
      <c r="F73" s="8">
        <v>43170</v>
      </c>
      <c r="G73">
        <v>70</v>
      </c>
      <c r="H73">
        <v>0.8</v>
      </c>
    </row>
    <row r="74" spans="1:8" x14ac:dyDescent="0.2">
      <c r="A74" s="8">
        <v>43171</v>
      </c>
      <c r="B74">
        <v>71</v>
      </c>
      <c r="C74">
        <v>1.5</v>
      </c>
      <c r="F74" s="8">
        <v>43171</v>
      </c>
      <c r="G74">
        <v>71</v>
      </c>
      <c r="H74">
        <v>0.9</v>
      </c>
    </row>
    <row r="75" spans="1:8" x14ac:dyDescent="0.2">
      <c r="A75" s="8">
        <v>43172</v>
      </c>
      <c r="B75">
        <v>72</v>
      </c>
      <c r="C75">
        <v>1.6</v>
      </c>
      <c r="F75" s="8">
        <v>43172</v>
      </c>
      <c r="G75">
        <v>72</v>
      </c>
      <c r="H75">
        <v>0.9</v>
      </c>
    </row>
    <row r="76" spans="1:8" x14ac:dyDescent="0.2">
      <c r="A76" s="8">
        <v>43173</v>
      </c>
      <c r="B76">
        <v>73</v>
      </c>
      <c r="C76">
        <v>1.7</v>
      </c>
      <c r="F76" s="8">
        <v>43173</v>
      </c>
      <c r="G76">
        <v>73</v>
      </c>
      <c r="H76">
        <v>0.9</v>
      </c>
    </row>
    <row r="77" spans="1:8" x14ac:dyDescent="0.2">
      <c r="A77" s="8">
        <v>43174</v>
      </c>
      <c r="B77">
        <v>74</v>
      </c>
      <c r="C77">
        <v>1.8</v>
      </c>
      <c r="F77" s="8">
        <v>43174</v>
      </c>
      <c r="G77">
        <v>74</v>
      </c>
      <c r="H77">
        <v>0.9</v>
      </c>
    </row>
    <row r="78" spans="1:8" x14ac:dyDescent="0.2">
      <c r="A78" s="8">
        <v>43175</v>
      </c>
      <c r="B78">
        <v>75</v>
      </c>
      <c r="C78">
        <v>1.9</v>
      </c>
      <c r="F78" s="8">
        <v>43175</v>
      </c>
      <c r="G78">
        <v>75</v>
      </c>
      <c r="H78">
        <v>1</v>
      </c>
    </row>
    <row r="79" spans="1:8" x14ac:dyDescent="0.2">
      <c r="A79" s="8">
        <v>43176</v>
      </c>
      <c r="B79">
        <v>76</v>
      </c>
      <c r="C79">
        <v>2.1</v>
      </c>
      <c r="F79" s="8">
        <v>43176</v>
      </c>
      <c r="G79">
        <v>76</v>
      </c>
      <c r="H79">
        <v>1</v>
      </c>
    </row>
    <row r="80" spans="1:8" x14ac:dyDescent="0.2">
      <c r="A80" s="8">
        <v>43177</v>
      </c>
      <c r="B80">
        <v>77</v>
      </c>
      <c r="C80">
        <v>2.2000000000000002</v>
      </c>
      <c r="F80" s="8">
        <v>43177</v>
      </c>
      <c r="G80">
        <v>77</v>
      </c>
      <c r="H80">
        <v>1</v>
      </c>
    </row>
    <row r="81" spans="1:8" x14ac:dyDescent="0.2">
      <c r="A81" s="8">
        <v>43178</v>
      </c>
      <c r="B81">
        <v>78</v>
      </c>
      <c r="C81">
        <v>2.2999999999999998</v>
      </c>
      <c r="F81" s="8">
        <v>43178</v>
      </c>
      <c r="G81">
        <v>78</v>
      </c>
      <c r="H81">
        <v>1</v>
      </c>
    </row>
    <row r="82" spans="1:8" x14ac:dyDescent="0.2">
      <c r="A82" s="8">
        <v>43179</v>
      </c>
      <c r="B82">
        <v>79</v>
      </c>
      <c r="C82">
        <v>2.4</v>
      </c>
      <c r="F82" s="8">
        <v>43179</v>
      </c>
      <c r="G82">
        <v>79</v>
      </c>
      <c r="H82">
        <v>1</v>
      </c>
    </row>
    <row r="83" spans="1:8" x14ac:dyDescent="0.2">
      <c r="A83" s="8">
        <v>43180</v>
      </c>
      <c r="B83">
        <v>80</v>
      </c>
      <c r="C83">
        <v>2.5</v>
      </c>
      <c r="F83" s="8">
        <v>43180</v>
      </c>
      <c r="G83">
        <v>80</v>
      </c>
      <c r="H83">
        <v>1.1000000000000001</v>
      </c>
    </row>
    <row r="84" spans="1:8" x14ac:dyDescent="0.2">
      <c r="A84" s="8">
        <v>43181</v>
      </c>
      <c r="B84">
        <v>81</v>
      </c>
      <c r="C84">
        <v>2.7</v>
      </c>
      <c r="F84" s="8">
        <v>43181</v>
      </c>
      <c r="G84">
        <v>81</v>
      </c>
      <c r="H84">
        <v>1.1000000000000001</v>
      </c>
    </row>
    <row r="85" spans="1:8" x14ac:dyDescent="0.2">
      <c r="A85" s="8">
        <v>43182</v>
      </c>
      <c r="B85">
        <v>82</v>
      </c>
      <c r="C85">
        <v>2.8</v>
      </c>
      <c r="F85" s="8">
        <v>43182</v>
      </c>
      <c r="G85">
        <v>82</v>
      </c>
      <c r="H85">
        <v>1.1000000000000001</v>
      </c>
    </row>
    <row r="86" spans="1:8" x14ac:dyDescent="0.2">
      <c r="A86" s="8">
        <v>43183</v>
      </c>
      <c r="B86">
        <v>83</v>
      </c>
      <c r="C86">
        <v>2.9</v>
      </c>
      <c r="F86" s="8">
        <v>43183</v>
      </c>
      <c r="G86">
        <v>83</v>
      </c>
      <c r="H86">
        <v>1.2</v>
      </c>
    </row>
    <row r="87" spans="1:8" x14ac:dyDescent="0.2">
      <c r="A87" s="8">
        <v>43184</v>
      </c>
      <c r="B87">
        <v>84</v>
      </c>
      <c r="C87">
        <v>3</v>
      </c>
      <c r="F87" s="8">
        <v>43184</v>
      </c>
      <c r="G87">
        <v>84</v>
      </c>
      <c r="H87">
        <v>1.2</v>
      </c>
    </row>
    <row r="88" spans="1:8" x14ac:dyDescent="0.2">
      <c r="A88" s="8">
        <v>43185</v>
      </c>
      <c r="B88">
        <v>85</v>
      </c>
      <c r="C88">
        <v>3.2</v>
      </c>
      <c r="F88" s="8">
        <v>43185</v>
      </c>
      <c r="G88">
        <v>85</v>
      </c>
      <c r="H88">
        <v>1.2</v>
      </c>
    </row>
    <row r="89" spans="1:8" x14ac:dyDescent="0.2">
      <c r="A89" s="8">
        <v>43186</v>
      </c>
      <c r="B89">
        <v>86</v>
      </c>
      <c r="C89">
        <v>3.3</v>
      </c>
      <c r="F89" s="8">
        <v>43186</v>
      </c>
      <c r="G89">
        <v>86</v>
      </c>
      <c r="H89">
        <v>1.2</v>
      </c>
    </row>
    <row r="90" spans="1:8" x14ac:dyDescent="0.2">
      <c r="A90" s="8">
        <v>43187</v>
      </c>
      <c r="B90">
        <v>87</v>
      </c>
      <c r="C90">
        <v>3.4</v>
      </c>
      <c r="F90" s="8">
        <v>43187</v>
      </c>
      <c r="G90">
        <v>87</v>
      </c>
      <c r="H90">
        <v>1.3</v>
      </c>
    </row>
    <row r="91" spans="1:8" x14ac:dyDescent="0.2">
      <c r="A91" s="8">
        <v>43188</v>
      </c>
      <c r="B91">
        <v>88</v>
      </c>
      <c r="C91">
        <v>3.6</v>
      </c>
      <c r="F91" s="8">
        <v>43188</v>
      </c>
      <c r="G91">
        <v>88</v>
      </c>
      <c r="H91">
        <v>1.3</v>
      </c>
    </row>
    <row r="92" spans="1:8" x14ac:dyDescent="0.2">
      <c r="A92" s="8">
        <v>43189</v>
      </c>
      <c r="B92">
        <v>89</v>
      </c>
      <c r="C92">
        <v>3.7</v>
      </c>
      <c r="F92" s="8">
        <v>43189</v>
      </c>
      <c r="G92">
        <v>89</v>
      </c>
      <c r="H92">
        <v>1.3</v>
      </c>
    </row>
    <row r="93" spans="1:8" x14ac:dyDescent="0.2">
      <c r="A93" s="8">
        <v>43190</v>
      </c>
      <c r="B93">
        <v>90</v>
      </c>
      <c r="C93">
        <v>3.9</v>
      </c>
      <c r="F93" s="8">
        <v>43190</v>
      </c>
      <c r="G93">
        <v>90</v>
      </c>
      <c r="H93">
        <v>1.3</v>
      </c>
    </row>
    <row r="94" spans="1:8" x14ac:dyDescent="0.2">
      <c r="A94" s="8">
        <v>43191</v>
      </c>
      <c r="B94">
        <v>91</v>
      </c>
      <c r="C94">
        <v>4</v>
      </c>
      <c r="F94" s="8">
        <v>43191</v>
      </c>
      <c r="G94">
        <v>91</v>
      </c>
      <c r="H94">
        <v>1.4</v>
      </c>
    </row>
    <row r="95" spans="1:8" x14ac:dyDescent="0.2">
      <c r="A95" s="8">
        <v>43192</v>
      </c>
      <c r="B95">
        <v>92</v>
      </c>
      <c r="C95">
        <v>4.0999999999999996</v>
      </c>
      <c r="F95" s="8">
        <v>43192</v>
      </c>
      <c r="G95">
        <v>92</v>
      </c>
      <c r="H95">
        <v>1.4</v>
      </c>
    </row>
    <row r="96" spans="1:8" x14ac:dyDescent="0.2">
      <c r="A96" s="8">
        <v>43193</v>
      </c>
      <c r="B96">
        <v>93</v>
      </c>
      <c r="C96">
        <v>4.3</v>
      </c>
      <c r="F96" s="8">
        <v>43193</v>
      </c>
      <c r="G96">
        <v>93</v>
      </c>
      <c r="H96">
        <v>1.4</v>
      </c>
    </row>
    <row r="97" spans="1:8" x14ac:dyDescent="0.2">
      <c r="A97" s="8">
        <v>43194</v>
      </c>
      <c r="B97">
        <v>94</v>
      </c>
      <c r="C97">
        <v>4.4000000000000004</v>
      </c>
      <c r="F97" s="8">
        <v>43194</v>
      </c>
      <c r="G97">
        <v>94</v>
      </c>
      <c r="H97">
        <v>1.5</v>
      </c>
    </row>
    <row r="98" spans="1:8" x14ac:dyDescent="0.2">
      <c r="A98" s="8">
        <v>43195</v>
      </c>
      <c r="B98">
        <v>95</v>
      </c>
      <c r="C98">
        <v>4.5999999999999996</v>
      </c>
      <c r="F98" s="8">
        <v>43195</v>
      </c>
      <c r="G98">
        <v>95</v>
      </c>
      <c r="H98">
        <v>1.5</v>
      </c>
    </row>
    <row r="99" spans="1:8" x14ac:dyDescent="0.2">
      <c r="A99" s="8">
        <v>43196</v>
      </c>
      <c r="B99">
        <v>96</v>
      </c>
      <c r="C99">
        <v>4.7</v>
      </c>
      <c r="F99" s="8">
        <v>43196</v>
      </c>
      <c r="G99">
        <v>96</v>
      </c>
      <c r="H99">
        <v>1.5</v>
      </c>
    </row>
    <row r="100" spans="1:8" x14ac:dyDescent="0.2">
      <c r="A100" s="8">
        <v>43197</v>
      </c>
      <c r="B100">
        <v>97</v>
      </c>
      <c r="C100">
        <v>4.9000000000000004</v>
      </c>
      <c r="F100" s="8">
        <v>43197</v>
      </c>
      <c r="G100">
        <v>97</v>
      </c>
      <c r="H100">
        <v>1.6</v>
      </c>
    </row>
    <row r="101" spans="1:8" x14ac:dyDescent="0.2">
      <c r="A101" s="8">
        <v>43198</v>
      </c>
      <c r="B101">
        <v>98</v>
      </c>
      <c r="C101">
        <v>5</v>
      </c>
      <c r="F101" s="8">
        <v>43198</v>
      </c>
      <c r="G101">
        <v>98</v>
      </c>
      <c r="H101">
        <v>1.6</v>
      </c>
    </row>
    <row r="102" spans="1:8" x14ac:dyDescent="0.2">
      <c r="A102" s="8">
        <v>43199</v>
      </c>
      <c r="B102">
        <v>99</v>
      </c>
      <c r="C102">
        <v>5.2</v>
      </c>
      <c r="F102" s="8">
        <v>43199</v>
      </c>
      <c r="G102">
        <v>99</v>
      </c>
      <c r="H102">
        <v>1.6</v>
      </c>
    </row>
    <row r="103" spans="1:8" x14ac:dyDescent="0.2">
      <c r="A103" s="8">
        <v>43200</v>
      </c>
      <c r="B103">
        <v>100</v>
      </c>
      <c r="C103">
        <v>5.3</v>
      </c>
      <c r="F103" s="8">
        <v>43200</v>
      </c>
      <c r="G103">
        <v>100</v>
      </c>
      <c r="H103">
        <v>1.6</v>
      </c>
    </row>
    <row r="104" spans="1:8" x14ac:dyDescent="0.2">
      <c r="A104" s="8">
        <v>43201</v>
      </c>
      <c r="B104">
        <v>101</v>
      </c>
      <c r="C104">
        <v>5.5</v>
      </c>
      <c r="F104" s="8">
        <v>43201</v>
      </c>
      <c r="G104">
        <v>101</v>
      </c>
      <c r="H104">
        <v>1.7</v>
      </c>
    </row>
    <row r="105" spans="1:8" x14ac:dyDescent="0.2">
      <c r="A105" s="8">
        <v>43202</v>
      </c>
      <c r="B105">
        <v>102</v>
      </c>
      <c r="C105">
        <v>5.6</v>
      </c>
      <c r="F105" s="8">
        <v>43202</v>
      </c>
      <c r="G105">
        <v>102</v>
      </c>
      <c r="H105">
        <v>1.7</v>
      </c>
    </row>
    <row r="106" spans="1:8" x14ac:dyDescent="0.2">
      <c r="A106" s="8">
        <v>43203</v>
      </c>
      <c r="B106">
        <v>103</v>
      </c>
      <c r="C106">
        <v>5.8</v>
      </c>
      <c r="F106" s="8">
        <v>43203</v>
      </c>
      <c r="G106">
        <v>103</v>
      </c>
      <c r="H106">
        <v>1.7</v>
      </c>
    </row>
    <row r="107" spans="1:8" x14ac:dyDescent="0.2">
      <c r="A107" s="8">
        <v>43204</v>
      </c>
      <c r="B107">
        <v>104</v>
      </c>
      <c r="C107">
        <v>5.9</v>
      </c>
      <c r="F107" s="8">
        <v>43204</v>
      </c>
      <c r="G107">
        <v>104</v>
      </c>
      <c r="H107">
        <v>1.8</v>
      </c>
    </row>
    <row r="108" spans="1:8" x14ac:dyDescent="0.2">
      <c r="A108" s="8">
        <v>43205</v>
      </c>
      <c r="B108">
        <v>105</v>
      </c>
      <c r="C108">
        <v>6.1</v>
      </c>
      <c r="F108" s="8">
        <v>43205</v>
      </c>
      <c r="G108">
        <v>105</v>
      </c>
      <c r="H108">
        <v>1.8</v>
      </c>
    </row>
    <row r="109" spans="1:8" x14ac:dyDescent="0.2">
      <c r="A109" s="8">
        <v>43206</v>
      </c>
      <c r="B109">
        <v>106</v>
      </c>
      <c r="C109">
        <v>6.2</v>
      </c>
      <c r="F109" s="8">
        <v>43206</v>
      </c>
      <c r="G109">
        <v>106</v>
      </c>
      <c r="H109">
        <v>1.8</v>
      </c>
    </row>
    <row r="110" spans="1:8" x14ac:dyDescent="0.2">
      <c r="A110" s="8">
        <v>43207</v>
      </c>
      <c r="B110">
        <v>107</v>
      </c>
      <c r="C110">
        <v>6.4</v>
      </c>
      <c r="F110" s="8">
        <v>43207</v>
      </c>
      <c r="G110">
        <v>107</v>
      </c>
      <c r="H110">
        <v>1.9</v>
      </c>
    </row>
    <row r="111" spans="1:8" x14ac:dyDescent="0.2">
      <c r="A111" s="8">
        <v>43208</v>
      </c>
      <c r="B111">
        <v>108</v>
      </c>
      <c r="C111">
        <v>6.6</v>
      </c>
      <c r="F111" s="8">
        <v>43208</v>
      </c>
      <c r="G111">
        <v>108</v>
      </c>
      <c r="H111">
        <v>1.9</v>
      </c>
    </row>
    <row r="112" spans="1:8" x14ac:dyDescent="0.2">
      <c r="A112" s="8">
        <v>43209</v>
      </c>
      <c r="B112">
        <v>109</v>
      </c>
      <c r="C112">
        <v>6.7</v>
      </c>
      <c r="F112" s="8">
        <v>43209</v>
      </c>
      <c r="G112">
        <v>109</v>
      </c>
      <c r="H112">
        <v>1.9</v>
      </c>
    </row>
    <row r="113" spans="1:8" x14ac:dyDescent="0.2">
      <c r="A113" s="8">
        <v>43210</v>
      </c>
      <c r="B113">
        <v>110</v>
      </c>
      <c r="C113">
        <v>6.9</v>
      </c>
      <c r="F113" s="8">
        <v>43210</v>
      </c>
      <c r="G113">
        <v>110</v>
      </c>
      <c r="H113">
        <v>2</v>
      </c>
    </row>
    <row r="114" spans="1:8" x14ac:dyDescent="0.2">
      <c r="A114" s="8">
        <v>43211</v>
      </c>
      <c r="B114">
        <v>111</v>
      </c>
      <c r="C114">
        <v>7</v>
      </c>
      <c r="F114" s="8">
        <v>43211</v>
      </c>
      <c r="G114">
        <v>111</v>
      </c>
      <c r="H114">
        <v>2</v>
      </c>
    </row>
    <row r="115" spans="1:8" x14ac:dyDescent="0.2">
      <c r="A115" s="8">
        <v>43212</v>
      </c>
      <c r="B115">
        <v>112</v>
      </c>
      <c r="C115">
        <v>7.2</v>
      </c>
      <c r="F115" s="8">
        <v>43212</v>
      </c>
      <c r="G115">
        <v>112</v>
      </c>
      <c r="H115">
        <v>2</v>
      </c>
    </row>
    <row r="116" spans="1:8" x14ac:dyDescent="0.2">
      <c r="A116" s="8">
        <v>43213</v>
      </c>
      <c r="B116">
        <v>113</v>
      </c>
      <c r="C116">
        <v>7.3</v>
      </c>
      <c r="F116" s="8">
        <v>43213</v>
      </c>
      <c r="G116">
        <v>113</v>
      </c>
      <c r="H116">
        <v>2.1</v>
      </c>
    </row>
    <row r="117" spans="1:8" x14ac:dyDescent="0.2">
      <c r="A117" s="8">
        <v>43214</v>
      </c>
      <c r="B117">
        <v>114</v>
      </c>
      <c r="C117">
        <v>7.5</v>
      </c>
      <c r="F117" s="8">
        <v>43214</v>
      </c>
      <c r="G117">
        <v>114</v>
      </c>
      <c r="H117">
        <v>2.1</v>
      </c>
    </row>
    <row r="118" spans="1:8" x14ac:dyDescent="0.2">
      <c r="A118" s="8">
        <v>43215</v>
      </c>
      <c r="B118">
        <v>115</v>
      </c>
      <c r="C118">
        <v>7.7</v>
      </c>
      <c r="F118" s="8">
        <v>43215</v>
      </c>
      <c r="G118">
        <v>115</v>
      </c>
      <c r="H118">
        <v>2.1</v>
      </c>
    </row>
    <row r="119" spans="1:8" x14ac:dyDescent="0.2">
      <c r="A119" s="8">
        <v>43216</v>
      </c>
      <c r="B119">
        <v>116</v>
      </c>
      <c r="C119">
        <v>7.8</v>
      </c>
      <c r="F119" s="8">
        <v>43216</v>
      </c>
      <c r="G119">
        <v>116</v>
      </c>
      <c r="H119">
        <v>2.1</v>
      </c>
    </row>
    <row r="120" spans="1:8" x14ac:dyDescent="0.2">
      <c r="A120" s="8">
        <v>43217</v>
      </c>
      <c r="B120">
        <v>117</v>
      </c>
      <c r="C120">
        <v>8</v>
      </c>
      <c r="F120" s="8">
        <v>43217</v>
      </c>
      <c r="G120">
        <v>117</v>
      </c>
      <c r="H120">
        <v>2.2000000000000002</v>
      </c>
    </row>
    <row r="121" spans="1:8" x14ac:dyDescent="0.2">
      <c r="A121" s="8">
        <v>43218</v>
      </c>
      <c r="B121">
        <v>118</v>
      </c>
      <c r="C121">
        <v>8.1</v>
      </c>
      <c r="F121" s="8">
        <v>43218</v>
      </c>
      <c r="G121">
        <v>118</v>
      </c>
      <c r="H121">
        <v>2.2000000000000002</v>
      </c>
    </row>
    <row r="122" spans="1:8" x14ac:dyDescent="0.2">
      <c r="A122" s="8">
        <v>43219</v>
      </c>
      <c r="B122">
        <v>119</v>
      </c>
      <c r="C122">
        <v>8.3000000000000007</v>
      </c>
      <c r="F122" s="8">
        <v>43219</v>
      </c>
      <c r="G122">
        <v>119</v>
      </c>
      <c r="H122">
        <v>2.2000000000000002</v>
      </c>
    </row>
    <row r="123" spans="1:8" x14ac:dyDescent="0.2">
      <c r="A123" s="8">
        <v>43220</v>
      </c>
      <c r="B123">
        <v>120</v>
      </c>
      <c r="C123">
        <v>8.5</v>
      </c>
      <c r="F123" s="8">
        <v>43220</v>
      </c>
      <c r="G123">
        <v>120</v>
      </c>
      <c r="H123">
        <v>2.2999999999999998</v>
      </c>
    </row>
    <row r="124" spans="1:8" x14ac:dyDescent="0.2">
      <c r="A124" s="8">
        <v>43221</v>
      </c>
      <c r="B124">
        <v>121</v>
      </c>
      <c r="C124">
        <v>8.6</v>
      </c>
      <c r="F124" s="8">
        <v>43221</v>
      </c>
      <c r="G124">
        <v>121</v>
      </c>
      <c r="H124">
        <v>2.2999999999999998</v>
      </c>
    </row>
    <row r="125" spans="1:8" x14ac:dyDescent="0.2">
      <c r="A125" s="8">
        <v>43222</v>
      </c>
      <c r="B125">
        <v>122</v>
      </c>
      <c r="C125">
        <v>8.8000000000000007</v>
      </c>
      <c r="F125" s="8">
        <v>43222</v>
      </c>
      <c r="G125">
        <v>122</v>
      </c>
      <c r="H125">
        <v>2.2999999999999998</v>
      </c>
    </row>
    <row r="126" spans="1:8" x14ac:dyDescent="0.2">
      <c r="A126" s="8">
        <v>43223</v>
      </c>
      <c r="B126">
        <v>123</v>
      </c>
      <c r="C126">
        <v>8.9</v>
      </c>
      <c r="F126" s="8">
        <v>43223</v>
      </c>
      <c r="G126">
        <v>123</v>
      </c>
      <c r="H126">
        <v>2.4</v>
      </c>
    </row>
    <row r="127" spans="1:8" x14ac:dyDescent="0.2">
      <c r="A127" s="8">
        <v>43224</v>
      </c>
      <c r="B127">
        <v>124</v>
      </c>
      <c r="C127">
        <v>9.1</v>
      </c>
      <c r="F127" s="8">
        <v>43224</v>
      </c>
      <c r="G127">
        <v>124</v>
      </c>
      <c r="H127">
        <v>2.4</v>
      </c>
    </row>
    <row r="128" spans="1:8" x14ac:dyDescent="0.2">
      <c r="A128" s="8">
        <v>43225</v>
      </c>
      <c r="B128">
        <v>125</v>
      </c>
      <c r="C128">
        <v>9.1999999999999993</v>
      </c>
      <c r="F128" s="8">
        <v>43225</v>
      </c>
      <c r="G128">
        <v>125</v>
      </c>
      <c r="H128">
        <v>2.4</v>
      </c>
    </row>
    <row r="129" spans="1:8" x14ac:dyDescent="0.2">
      <c r="A129" s="8">
        <v>43226</v>
      </c>
      <c r="B129">
        <v>126</v>
      </c>
      <c r="C129">
        <v>9.4</v>
      </c>
      <c r="F129" s="8">
        <v>43226</v>
      </c>
      <c r="G129">
        <v>126</v>
      </c>
      <c r="H129">
        <v>2.5</v>
      </c>
    </row>
    <row r="130" spans="1:8" x14ac:dyDescent="0.2">
      <c r="A130" s="8">
        <v>43227</v>
      </c>
      <c r="B130">
        <v>127</v>
      </c>
      <c r="C130">
        <v>9.6</v>
      </c>
      <c r="F130" s="8">
        <v>43227</v>
      </c>
      <c r="G130">
        <v>127</v>
      </c>
      <c r="H130">
        <v>2.5</v>
      </c>
    </row>
    <row r="131" spans="1:8" x14ac:dyDescent="0.2">
      <c r="A131" s="8">
        <v>43228</v>
      </c>
      <c r="B131">
        <v>128</v>
      </c>
      <c r="C131">
        <v>9.6999999999999993</v>
      </c>
      <c r="F131" s="8">
        <v>43228</v>
      </c>
      <c r="G131">
        <v>128</v>
      </c>
      <c r="H131">
        <v>2.5</v>
      </c>
    </row>
    <row r="132" spans="1:8" x14ac:dyDescent="0.2">
      <c r="A132" s="8">
        <v>43229</v>
      </c>
      <c r="B132">
        <v>129</v>
      </c>
      <c r="C132">
        <v>9.9</v>
      </c>
      <c r="F132" s="8">
        <v>43229</v>
      </c>
      <c r="G132">
        <v>129</v>
      </c>
      <c r="H132">
        <v>2.6</v>
      </c>
    </row>
    <row r="133" spans="1:8" x14ac:dyDescent="0.2">
      <c r="A133" s="8">
        <v>43230</v>
      </c>
      <c r="B133">
        <v>130</v>
      </c>
      <c r="C133">
        <v>10</v>
      </c>
      <c r="F133" s="8">
        <v>43230</v>
      </c>
      <c r="G133">
        <v>130</v>
      </c>
      <c r="H133">
        <v>2.6</v>
      </c>
    </row>
    <row r="134" spans="1:8" x14ac:dyDescent="0.2">
      <c r="A134" s="8">
        <v>43231</v>
      </c>
      <c r="B134">
        <v>131</v>
      </c>
      <c r="C134">
        <v>10.199999999999999</v>
      </c>
      <c r="F134" s="8">
        <v>43231</v>
      </c>
      <c r="G134">
        <v>131</v>
      </c>
      <c r="H134">
        <v>2.6</v>
      </c>
    </row>
    <row r="135" spans="1:8" x14ac:dyDescent="0.2">
      <c r="A135" s="8">
        <v>43232</v>
      </c>
      <c r="B135">
        <v>132</v>
      </c>
      <c r="C135">
        <v>10.3</v>
      </c>
      <c r="F135" s="8">
        <v>43232</v>
      </c>
      <c r="G135">
        <v>132</v>
      </c>
      <c r="H135">
        <v>2.6</v>
      </c>
    </row>
    <row r="136" spans="1:8" x14ac:dyDescent="0.2">
      <c r="A136" s="8">
        <v>43233</v>
      </c>
      <c r="B136">
        <v>133</v>
      </c>
      <c r="C136">
        <v>10.5</v>
      </c>
      <c r="F136" s="8">
        <v>43233</v>
      </c>
      <c r="G136">
        <v>133</v>
      </c>
      <c r="H136">
        <v>2.7</v>
      </c>
    </row>
    <row r="137" spans="1:8" x14ac:dyDescent="0.2">
      <c r="A137" s="8">
        <v>43234</v>
      </c>
      <c r="B137">
        <v>134</v>
      </c>
      <c r="C137">
        <v>10.6</v>
      </c>
      <c r="F137" s="8">
        <v>43234</v>
      </c>
      <c r="G137">
        <v>134</v>
      </c>
      <c r="H137">
        <v>2.7</v>
      </c>
    </row>
    <row r="138" spans="1:8" x14ac:dyDescent="0.2">
      <c r="A138" s="8">
        <v>43235</v>
      </c>
      <c r="B138">
        <v>135</v>
      </c>
      <c r="C138">
        <v>10.8</v>
      </c>
      <c r="F138" s="8">
        <v>43235</v>
      </c>
      <c r="G138">
        <v>135</v>
      </c>
      <c r="H138">
        <v>2.7</v>
      </c>
    </row>
    <row r="139" spans="1:8" x14ac:dyDescent="0.2">
      <c r="A139" s="8">
        <v>43236</v>
      </c>
      <c r="B139">
        <v>136</v>
      </c>
      <c r="C139">
        <v>10.9</v>
      </c>
      <c r="F139" s="8">
        <v>43236</v>
      </c>
      <c r="G139">
        <v>136</v>
      </c>
      <c r="H139">
        <v>2.8</v>
      </c>
    </row>
    <row r="140" spans="1:8" x14ac:dyDescent="0.2">
      <c r="A140" s="8">
        <v>43237</v>
      </c>
      <c r="B140">
        <v>137</v>
      </c>
      <c r="C140">
        <v>11.1</v>
      </c>
      <c r="F140" s="8">
        <v>43237</v>
      </c>
      <c r="G140">
        <v>137</v>
      </c>
      <c r="H140">
        <v>2.8</v>
      </c>
    </row>
    <row r="141" spans="1:8" x14ac:dyDescent="0.2">
      <c r="A141" s="8">
        <v>43238</v>
      </c>
      <c r="B141">
        <v>138</v>
      </c>
      <c r="C141">
        <v>11.2</v>
      </c>
      <c r="F141" s="8">
        <v>43238</v>
      </c>
      <c r="G141">
        <v>138</v>
      </c>
      <c r="H141">
        <v>2.8</v>
      </c>
    </row>
    <row r="142" spans="1:8" x14ac:dyDescent="0.2">
      <c r="A142" s="8">
        <v>43239</v>
      </c>
      <c r="B142">
        <v>139</v>
      </c>
      <c r="C142">
        <v>11.4</v>
      </c>
      <c r="F142" s="8">
        <v>43239</v>
      </c>
      <c r="G142">
        <v>139</v>
      </c>
      <c r="H142">
        <v>2.8</v>
      </c>
    </row>
    <row r="143" spans="1:8" x14ac:dyDescent="0.2">
      <c r="A143" s="8">
        <v>43240</v>
      </c>
      <c r="B143">
        <v>140</v>
      </c>
      <c r="C143">
        <v>11.5</v>
      </c>
      <c r="F143" s="8">
        <v>43240</v>
      </c>
      <c r="G143">
        <v>140</v>
      </c>
      <c r="H143">
        <v>2.9</v>
      </c>
    </row>
    <row r="144" spans="1:8" x14ac:dyDescent="0.2">
      <c r="A144" s="8">
        <v>43241</v>
      </c>
      <c r="B144">
        <v>141</v>
      </c>
      <c r="C144">
        <v>11.7</v>
      </c>
      <c r="F144" s="8">
        <v>43241</v>
      </c>
      <c r="G144">
        <v>141</v>
      </c>
      <c r="H144">
        <v>2.9</v>
      </c>
    </row>
    <row r="145" spans="1:8" x14ac:dyDescent="0.2">
      <c r="A145" s="8">
        <v>43242</v>
      </c>
      <c r="B145">
        <v>142</v>
      </c>
      <c r="C145">
        <v>11.8</v>
      </c>
      <c r="F145" s="8">
        <v>43242</v>
      </c>
      <c r="G145">
        <v>142</v>
      </c>
      <c r="H145">
        <v>2.9</v>
      </c>
    </row>
    <row r="146" spans="1:8" x14ac:dyDescent="0.2">
      <c r="A146" s="8">
        <v>43243</v>
      </c>
      <c r="B146">
        <v>143</v>
      </c>
      <c r="C146">
        <v>11.9</v>
      </c>
      <c r="F146" s="8">
        <v>43243</v>
      </c>
      <c r="G146">
        <v>143</v>
      </c>
      <c r="H146">
        <v>2.9</v>
      </c>
    </row>
    <row r="147" spans="1:8" x14ac:dyDescent="0.2">
      <c r="A147" s="8">
        <v>43244</v>
      </c>
      <c r="B147">
        <v>144</v>
      </c>
      <c r="C147">
        <v>12.1</v>
      </c>
      <c r="F147" s="8">
        <v>43244</v>
      </c>
      <c r="G147">
        <v>144</v>
      </c>
      <c r="H147">
        <v>3</v>
      </c>
    </row>
    <row r="148" spans="1:8" x14ac:dyDescent="0.2">
      <c r="A148" s="8">
        <v>43245</v>
      </c>
      <c r="B148">
        <v>145</v>
      </c>
      <c r="C148">
        <v>12.2</v>
      </c>
      <c r="F148" s="8">
        <v>43245</v>
      </c>
      <c r="G148">
        <v>145</v>
      </c>
      <c r="H148">
        <v>3</v>
      </c>
    </row>
    <row r="149" spans="1:8" x14ac:dyDescent="0.2">
      <c r="A149" s="8">
        <v>43246</v>
      </c>
      <c r="B149">
        <v>146</v>
      </c>
      <c r="C149">
        <v>12.3</v>
      </c>
      <c r="F149" s="8">
        <v>43246</v>
      </c>
      <c r="G149">
        <v>146</v>
      </c>
      <c r="H149">
        <v>3</v>
      </c>
    </row>
    <row r="150" spans="1:8" x14ac:dyDescent="0.2">
      <c r="A150" s="8">
        <v>43247</v>
      </c>
      <c r="B150">
        <v>147</v>
      </c>
      <c r="C150">
        <v>12.5</v>
      </c>
      <c r="F150" s="8">
        <v>43247</v>
      </c>
      <c r="G150">
        <v>147</v>
      </c>
      <c r="H150">
        <v>3</v>
      </c>
    </row>
    <row r="151" spans="1:8" x14ac:dyDescent="0.2">
      <c r="A151" s="8">
        <v>43248</v>
      </c>
      <c r="B151">
        <v>148</v>
      </c>
      <c r="C151">
        <v>12.6</v>
      </c>
      <c r="F151" s="8">
        <v>43248</v>
      </c>
      <c r="G151">
        <v>148</v>
      </c>
      <c r="H151">
        <v>3.1</v>
      </c>
    </row>
    <row r="152" spans="1:8" x14ac:dyDescent="0.2">
      <c r="A152" s="8">
        <v>43249</v>
      </c>
      <c r="B152">
        <v>149</v>
      </c>
      <c r="C152">
        <v>12.7</v>
      </c>
      <c r="F152" s="8">
        <v>43249</v>
      </c>
      <c r="G152">
        <v>149</v>
      </c>
      <c r="H152">
        <v>3.1</v>
      </c>
    </row>
    <row r="153" spans="1:8" x14ac:dyDescent="0.2">
      <c r="A153" s="8">
        <v>43250</v>
      </c>
      <c r="B153">
        <v>150</v>
      </c>
      <c r="C153">
        <v>12.9</v>
      </c>
      <c r="F153" s="8">
        <v>43250</v>
      </c>
      <c r="G153">
        <v>150</v>
      </c>
      <c r="H153">
        <v>3.1</v>
      </c>
    </row>
    <row r="154" spans="1:8" x14ac:dyDescent="0.2">
      <c r="A154" s="8">
        <v>43251</v>
      </c>
      <c r="B154">
        <v>151</v>
      </c>
      <c r="C154">
        <v>13</v>
      </c>
      <c r="F154" s="8">
        <v>43251</v>
      </c>
      <c r="G154">
        <v>151</v>
      </c>
      <c r="H154">
        <v>3.1</v>
      </c>
    </row>
    <row r="155" spans="1:8" x14ac:dyDescent="0.2">
      <c r="A155" s="8">
        <v>43252</v>
      </c>
      <c r="B155">
        <v>152</v>
      </c>
      <c r="C155">
        <v>13.1</v>
      </c>
      <c r="F155" s="8">
        <v>43252</v>
      </c>
      <c r="G155">
        <v>152</v>
      </c>
      <c r="H155">
        <v>3.1</v>
      </c>
    </row>
    <row r="156" spans="1:8" x14ac:dyDescent="0.2">
      <c r="A156" s="8">
        <v>43253</v>
      </c>
      <c r="B156">
        <v>153</v>
      </c>
      <c r="C156">
        <v>13.2</v>
      </c>
      <c r="F156" s="8">
        <v>43253</v>
      </c>
      <c r="G156">
        <v>153</v>
      </c>
      <c r="H156">
        <v>3.2</v>
      </c>
    </row>
    <row r="157" spans="1:8" x14ac:dyDescent="0.2">
      <c r="A157" s="8">
        <v>43254</v>
      </c>
      <c r="B157">
        <v>154</v>
      </c>
      <c r="C157">
        <v>13.4</v>
      </c>
      <c r="F157" s="8">
        <v>43254</v>
      </c>
      <c r="G157">
        <v>154</v>
      </c>
      <c r="H157">
        <v>3.2</v>
      </c>
    </row>
    <row r="158" spans="1:8" x14ac:dyDescent="0.2">
      <c r="A158" s="8">
        <v>43255</v>
      </c>
      <c r="B158">
        <v>155</v>
      </c>
      <c r="C158">
        <v>13.5</v>
      </c>
      <c r="F158" s="8">
        <v>43255</v>
      </c>
      <c r="G158">
        <v>155</v>
      </c>
      <c r="H158">
        <v>3.2</v>
      </c>
    </row>
    <row r="159" spans="1:8" x14ac:dyDescent="0.2">
      <c r="A159" s="8">
        <v>43256</v>
      </c>
      <c r="B159">
        <v>156</v>
      </c>
      <c r="C159">
        <v>13.6</v>
      </c>
      <c r="F159" s="8">
        <v>43256</v>
      </c>
      <c r="G159">
        <v>156</v>
      </c>
      <c r="H159">
        <v>3.2</v>
      </c>
    </row>
    <row r="160" spans="1:8" x14ac:dyDescent="0.2">
      <c r="A160" s="8">
        <v>43257</v>
      </c>
      <c r="B160">
        <v>157</v>
      </c>
      <c r="C160">
        <v>13.7</v>
      </c>
      <c r="F160" s="8">
        <v>43257</v>
      </c>
      <c r="G160">
        <v>157</v>
      </c>
      <c r="H160">
        <v>3.2</v>
      </c>
    </row>
    <row r="161" spans="1:8" x14ac:dyDescent="0.2">
      <c r="A161" s="8">
        <v>43258</v>
      </c>
      <c r="B161">
        <v>158</v>
      </c>
      <c r="C161">
        <v>13.8</v>
      </c>
      <c r="F161" s="8">
        <v>43258</v>
      </c>
      <c r="G161">
        <v>158</v>
      </c>
      <c r="H161">
        <v>3.3</v>
      </c>
    </row>
    <row r="162" spans="1:8" x14ac:dyDescent="0.2">
      <c r="A162" s="8">
        <v>43259</v>
      </c>
      <c r="B162">
        <v>159</v>
      </c>
      <c r="C162">
        <v>13.9</v>
      </c>
      <c r="F162" s="8">
        <v>43259</v>
      </c>
      <c r="G162">
        <v>159</v>
      </c>
      <c r="H162">
        <v>3.3</v>
      </c>
    </row>
    <row r="163" spans="1:8" x14ac:dyDescent="0.2">
      <c r="A163" s="8">
        <v>43260</v>
      </c>
      <c r="B163">
        <v>160</v>
      </c>
      <c r="C163">
        <v>14</v>
      </c>
      <c r="F163" s="8">
        <v>43260</v>
      </c>
      <c r="G163">
        <v>160</v>
      </c>
      <c r="H163">
        <v>3.3</v>
      </c>
    </row>
    <row r="164" spans="1:8" x14ac:dyDescent="0.2">
      <c r="A164" s="8">
        <v>43261</v>
      </c>
      <c r="B164">
        <v>161</v>
      </c>
      <c r="C164">
        <v>14.1</v>
      </c>
      <c r="F164" s="8">
        <v>43261</v>
      </c>
      <c r="G164">
        <v>161</v>
      </c>
      <c r="H164">
        <v>3.3</v>
      </c>
    </row>
    <row r="165" spans="1:8" x14ac:dyDescent="0.2">
      <c r="A165" s="8">
        <v>43262</v>
      </c>
      <c r="B165">
        <v>162</v>
      </c>
      <c r="C165">
        <v>14.3</v>
      </c>
      <c r="F165" s="8">
        <v>43262</v>
      </c>
      <c r="G165">
        <v>162</v>
      </c>
      <c r="H165">
        <v>3.3</v>
      </c>
    </row>
    <row r="166" spans="1:8" x14ac:dyDescent="0.2">
      <c r="A166" s="8">
        <v>43263</v>
      </c>
      <c r="B166">
        <v>163</v>
      </c>
      <c r="C166">
        <v>14.4</v>
      </c>
      <c r="F166" s="8">
        <v>43263</v>
      </c>
      <c r="G166">
        <v>163</v>
      </c>
      <c r="H166">
        <v>3.3</v>
      </c>
    </row>
    <row r="167" spans="1:8" x14ac:dyDescent="0.2">
      <c r="A167" s="8">
        <v>43264</v>
      </c>
      <c r="B167">
        <v>164</v>
      </c>
      <c r="C167">
        <v>14.5</v>
      </c>
      <c r="F167" s="8">
        <v>43264</v>
      </c>
      <c r="G167">
        <v>164</v>
      </c>
      <c r="H167">
        <v>3.3</v>
      </c>
    </row>
    <row r="168" spans="1:8" x14ac:dyDescent="0.2">
      <c r="A168" s="8">
        <v>43265</v>
      </c>
      <c r="B168">
        <v>165</v>
      </c>
      <c r="C168">
        <v>14.6</v>
      </c>
      <c r="F168" s="8">
        <v>43265</v>
      </c>
      <c r="G168">
        <v>165</v>
      </c>
      <c r="H168">
        <v>3.4</v>
      </c>
    </row>
    <row r="169" spans="1:8" x14ac:dyDescent="0.2">
      <c r="A169" s="8">
        <v>43266</v>
      </c>
      <c r="B169">
        <v>166</v>
      </c>
      <c r="C169">
        <v>14.6</v>
      </c>
      <c r="F169" s="8">
        <v>43266</v>
      </c>
      <c r="G169">
        <v>166</v>
      </c>
      <c r="H169">
        <v>3.4</v>
      </c>
    </row>
    <row r="170" spans="1:8" x14ac:dyDescent="0.2">
      <c r="A170" s="8">
        <v>43267</v>
      </c>
      <c r="B170">
        <v>167</v>
      </c>
      <c r="C170">
        <v>14.7</v>
      </c>
      <c r="F170" s="8">
        <v>43267</v>
      </c>
      <c r="G170">
        <v>167</v>
      </c>
      <c r="H170">
        <v>3.4</v>
      </c>
    </row>
    <row r="171" spans="1:8" x14ac:dyDescent="0.2">
      <c r="A171" s="8">
        <v>43268</v>
      </c>
      <c r="B171">
        <v>168</v>
      </c>
      <c r="C171">
        <v>14.8</v>
      </c>
      <c r="F171" s="8">
        <v>43268</v>
      </c>
      <c r="G171">
        <v>168</v>
      </c>
      <c r="H171">
        <v>3.4</v>
      </c>
    </row>
    <row r="172" spans="1:8" x14ac:dyDescent="0.2">
      <c r="A172" s="8">
        <v>43269</v>
      </c>
      <c r="B172">
        <v>169</v>
      </c>
      <c r="C172">
        <v>14.9</v>
      </c>
      <c r="F172" s="8">
        <v>43269</v>
      </c>
      <c r="G172">
        <v>169</v>
      </c>
      <c r="H172">
        <v>3.4</v>
      </c>
    </row>
    <row r="173" spans="1:8" x14ac:dyDescent="0.2">
      <c r="A173" s="8">
        <v>43270</v>
      </c>
      <c r="B173">
        <v>170</v>
      </c>
      <c r="C173">
        <v>15</v>
      </c>
      <c r="F173" s="8">
        <v>43270</v>
      </c>
      <c r="G173">
        <v>170</v>
      </c>
      <c r="H173">
        <v>3.4</v>
      </c>
    </row>
    <row r="174" spans="1:8" x14ac:dyDescent="0.2">
      <c r="A174" s="8">
        <v>43271</v>
      </c>
      <c r="B174">
        <v>171</v>
      </c>
      <c r="C174">
        <v>15.1</v>
      </c>
      <c r="F174" s="8">
        <v>43271</v>
      </c>
      <c r="G174">
        <v>171</v>
      </c>
      <c r="H174">
        <v>3.4</v>
      </c>
    </row>
    <row r="175" spans="1:8" x14ac:dyDescent="0.2">
      <c r="A175" s="8">
        <v>43272</v>
      </c>
      <c r="B175">
        <v>172</v>
      </c>
      <c r="C175">
        <v>15.2</v>
      </c>
      <c r="F175" s="8">
        <v>43272</v>
      </c>
      <c r="G175">
        <v>172</v>
      </c>
      <c r="H175">
        <v>3.4</v>
      </c>
    </row>
    <row r="176" spans="1:8" x14ac:dyDescent="0.2">
      <c r="A176" s="8">
        <v>43273</v>
      </c>
      <c r="B176">
        <v>173</v>
      </c>
      <c r="C176">
        <v>15.2</v>
      </c>
      <c r="F176" s="8">
        <v>43273</v>
      </c>
      <c r="G176">
        <v>173</v>
      </c>
      <c r="H176">
        <v>3.4</v>
      </c>
    </row>
    <row r="177" spans="1:8" x14ac:dyDescent="0.2">
      <c r="A177" s="8">
        <v>43274</v>
      </c>
      <c r="B177">
        <v>174</v>
      </c>
      <c r="C177">
        <v>15.3</v>
      </c>
      <c r="F177" s="8">
        <v>43274</v>
      </c>
      <c r="G177">
        <v>174</v>
      </c>
      <c r="H177">
        <v>3.4</v>
      </c>
    </row>
    <row r="178" spans="1:8" x14ac:dyDescent="0.2">
      <c r="A178" s="8">
        <v>43275</v>
      </c>
      <c r="B178">
        <v>175</v>
      </c>
      <c r="C178">
        <v>15.4</v>
      </c>
      <c r="F178" s="8">
        <v>43275</v>
      </c>
      <c r="G178">
        <v>175</v>
      </c>
      <c r="H178">
        <v>3.4</v>
      </c>
    </row>
    <row r="179" spans="1:8" x14ac:dyDescent="0.2">
      <c r="A179" s="8">
        <v>43276</v>
      </c>
      <c r="B179">
        <v>176</v>
      </c>
      <c r="C179">
        <v>15.5</v>
      </c>
      <c r="F179" s="8">
        <v>43276</v>
      </c>
      <c r="G179">
        <v>176</v>
      </c>
      <c r="H179">
        <v>3.4</v>
      </c>
    </row>
    <row r="180" spans="1:8" x14ac:dyDescent="0.2">
      <c r="A180" s="8">
        <v>43277</v>
      </c>
      <c r="B180">
        <v>177</v>
      </c>
      <c r="C180">
        <v>15.5</v>
      </c>
      <c r="F180" s="8">
        <v>43277</v>
      </c>
      <c r="G180">
        <v>177</v>
      </c>
      <c r="H180">
        <v>3.4</v>
      </c>
    </row>
    <row r="181" spans="1:8" x14ac:dyDescent="0.2">
      <c r="A181" s="8">
        <v>43278</v>
      </c>
      <c r="B181">
        <v>178</v>
      </c>
      <c r="C181">
        <v>15.6</v>
      </c>
      <c r="F181" s="8">
        <v>43278</v>
      </c>
      <c r="G181">
        <v>178</v>
      </c>
      <c r="H181">
        <v>3.4</v>
      </c>
    </row>
    <row r="182" spans="1:8" x14ac:dyDescent="0.2">
      <c r="A182" s="8">
        <v>43279</v>
      </c>
      <c r="B182">
        <v>179</v>
      </c>
      <c r="C182">
        <v>15.7</v>
      </c>
      <c r="F182" s="8">
        <v>43279</v>
      </c>
      <c r="G182">
        <v>179</v>
      </c>
      <c r="H182">
        <v>3.4</v>
      </c>
    </row>
    <row r="183" spans="1:8" x14ac:dyDescent="0.2">
      <c r="A183" s="8">
        <v>43280</v>
      </c>
      <c r="B183">
        <v>180</v>
      </c>
      <c r="C183">
        <v>15.7</v>
      </c>
      <c r="F183" s="8">
        <v>43280</v>
      </c>
      <c r="G183">
        <v>180</v>
      </c>
      <c r="H183">
        <v>3.4</v>
      </c>
    </row>
    <row r="184" spans="1:8" x14ac:dyDescent="0.2">
      <c r="A184" s="8">
        <v>43281</v>
      </c>
      <c r="B184">
        <v>181</v>
      </c>
      <c r="C184">
        <v>15.8</v>
      </c>
      <c r="F184" s="8">
        <v>43281</v>
      </c>
      <c r="G184">
        <v>181</v>
      </c>
      <c r="H184">
        <v>3.4</v>
      </c>
    </row>
    <row r="185" spans="1:8" x14ac:dyDescent="0.2">
      <c r="A185" s="8">
        <v>43282</v>
      </c>
      <c r="B185">
        <v>182</v>
      </c>
      <c r="C185">
        <v>15.8</v>
      </c>
      <c r="F185" s="8">
        <v>43282</v>
      </c>
      <c r="G185">
        <v>182</v>
      </c>
      <c r="H185">
        <v>3.4</v>
      </c>
    </row>
    <row r="186" spans="1:8" x14ac:dyDescent="0.2">
      <c r="A186" s="8">
        <v>43283</v>
      </c>
      <c r="B186">
        <v>183</v>
      </c>
      <c r="C186">
        <v>15.9</v>
      </c>
      <c r="F186" s="8">
        <v>43283</v>
      </c>
      <c r="G186">
        <v>183</v>
      </c>
      <c r="H186">
        <v>3.4</v>
      </c>
    </row>
    <row r="187" spans="1:8" x14ac:dyDescent="0.2">
      <c r="A187" s="8">
        <v>43284</v>
      </c>
      <c r="B187">
        <v>184</v>
      </c>
      <c r="C187">
        <v>15.9</v>
      </c>
      <c r="F187" s="8">
        <v>43284</v>
      </c>
      <c r="G187">
        <v>184</v>
      </c>
      <c r="H187">
        <v>3.4</v>
      </c>
    </row>
    <row r="188" spans="1:8" x14ac:dyDescent="0.2">
      <c r="A188" s="8">
        <v>43285</v>
      </c>
      <c r="B188">
        <v>185</v>
      </c>
      <c r="C188">
        <v>16</v>
      </c>
      <c r="F188" s="8">
        <v>43285</v>
      </c>
      <c r="G188">
        <v>185</v>
      </c>
      <c r="H188">
        <v>3.4</v>
      </c>
    </row>
    <row r="189" spans="1:8" x14ac:dyDescent="0.2">
      <c r="A189" s="8">
        <v>43286</v>
      </c>
      <c r="B189">
        <v>186</v>
      </c>
      <c r="C189">
        <v>16</v>
      </c>
      <c r="F189" s="8">
        <v>43286</v>
      </c>
      <c r="G189">
        <v>186</v>
      </c>
      <c r="H189">
        <v>3.4</v>
      </c>
    </row>
    <row r="190" spans="1:8" x14ac:dyDescent="0.2">
      <c r="A190" s="8">
        <v>43287</v>
      </c>
      <c r="B190">
        <v>187</v>
      </c>
      <c r="C190">
        <v>16.100000000000001</v>
      </c>
      <c r="F190" s="8">
        <v>43287</v>
      </c>
      <c r="G190">
        <v>187</v>
      </c>
      <c r="H190">
        <v>3.4</v>
      </c>
    </row>
    <row r="191" spans="1:8" x14ac:dyDescent="0.2">
      <c r="A191" s="8">
        <v>43288</v>
      </c>
      <c r="B191">
        <v>188</v>
      </c>
      <c r="C191">
        <v>16.100000000000001</v>
      </c>
      <c r="F191" s="8">
        <v>43288</v>
      </c>
      <c r="G191">
        <v>188</v>
      </c>
      <c r="H191">
        <v>3.4</v>
      </c>
    </row>
    <row r="192" spans="1:8" x14ac:dyDescent="0.2">
      <c r="A192" s="8">
        <v>43289</v>
      </c>
      <c r="B192">
        <v>189</v>
      </c>
      <c r="C192">
        <v>16.100000000000001</v>
      </c>
      <c r="F192" s="8">
        <v>43289</v>
      </c>
      <c r="G192">
        <v>189</v>
      </c>
      <c r="H192">
        <v>3.4</v>
      </c>
    </row>
    <row r="193" spans="1:8" x14ac:dyDescent="0.2">
      <c r="A193" s="8">
        <v>43290</v>
      </c>
      <c r="B193">
        <v>190</v>
      </c>
      <c r="C193">
        <v>16.2</v>
      </c>
      <c r="F193" s="8">
        <v>43290</v>
      </c>
      <c r="G193">
        <v>190</v>
      </c>
      <c r="H193">
        <v>3.4</v>
      </c>
    </row>
    <row r="194" spans="1:8" x14ac:dyDescent="0.2">
      <c r="A194" s="8">
        <v>43291</v>
      </c>
      <c r="B194">
        <v>191</v>
      </c>
      <c r="C194">
        <v>16.2</v>
      </c>
      <c r="F194" s="8">
        <v>43291</v>
      </c>
      <c r="G194">
        <v>191</v>
      </c>
      <c r="H194">
        <v>3.4</v>
      </c>
    </row>
    <row r="195" spans="1:8" x14ac:dyDescent="0.2">
      <c r="A195" s="8">
        <v>43292</v>
      </c>
      <c r="B195">
        <v>192</v>
      </c>
      <c r="C195">
        <v>16.2</v>
      </c>
      <c r="F195" s="8">
        <v>43292</v>
      </c>
      <c r="G195">
        <v>192</v>
      </c>
      <c r="H195">
        <v>3.4</v>
      </c>
    </row>
    <row r="196" spans="1:8" x14ac:dyDescent="0.2">
      <c r="A196" s="8">
        <v>43293</v>
      </c>
      <c r="B196">
        <v>193</v>
      </c>
      <c r="C196">
        <v>16.3</v>
      </c>
      <c r="F196" s="8">
        <v>43293</v>
      </c>
      <c r="G196">
        <v>193</v>
      </c>
      <c r="H196">
        <v>3.4</v>
      </c>
    </row>
    <row r="197" spans="1:8" x14ac:dyDescent="0.2">
      <c r="A197" s="8">
        <v>43294</v>
      </c>
      <c r="B197">
        <v>194</v>
      </c>
      <c r="C197">
        <v>16.3</v>
      </c>
      <c r="F197" s="8">
        <v>43294</v>
      </c>
      <c r="G197">
        <v>194</v>
      </c>
      <c r="H197">
        <v>3.4</v>
      </c>
    </row>
    <row r="198" spans="1:8" x14ac:dyDescent="0.2">
      <c r="A198" s="8">
        <v>43295</v>
      </c>
      <c r="B198">
        <v>195</v>
      </c>
      <c r="C198">
        <v>16.3</v>
      </c>
      <c r="F198" s="8">
        <v>43295</v>
      </c>
      <c r="G198">
        <v>195</v>
      </c>
      <c r="H198">
        <v>3.4</v>
      </c>
    </row>
    <row r="199" spans="1:8" x14ac:dyDescent="0.2">
      <c r="A199" s="8">
        <v>43296</v>
      </c>
      <c r="B199">
        <v>196</v>
      </c>
      <c r="C199">
        <v>16.3</v>
      </c>
      <c r="F199" s="8">
        <v>43296</v>
      </c>
      <c r="G199">
        <v>196</v>
      </c>
      <c r="H199">
        <v>3.3</v>
      </c>
    </row>
    <row r="200" spans="1:8" x14ac:dyDescent="0.2">
      <c r="A200" s="8">
        <v>43297</v>
      </c>
      <c r="B200">
        <v>197</v>
      </c>
      <c r="C200">
        <v>16.3</v>
      </c>
      <c r="F200" s="8">
        <v>43297</v>
      </c>
      <c r="G200">
        <v>197</v>
      </c>
      <c r="H200">
        <v>3.3</v>
      </c>
    </row>
    <row r="201" spans="1:8" x14ac:dyDescent="0.2">
      <c r="A201" s="8">
        <v>43298</v>
      </c>
      <c r="B201">
        <v>198</v>
      </c>
      <c r="C201">
        <v>16.3</v>
      </c>
      <c r="F201" s="8">
        <v>43298</v>
      </c>
      <c r="G201">
        <v>198</v>
      </c>
      <c r="H201">
        <v>3.3</v>
      </c>
    </row>
    <row r="202" spans="1:8" x14ac:dyDescent="0.2">
      <c r="A202" s="8">
        <v>43299</v>
      </c>
      <c r="B202">
        <v>199</v>
      </c>
      <c r="C202">
        <v>16.3</v>
      </c>
      <c r="F202" s="8">
        <v>43299</v>
      </c>
      <c r="G202">
        <v>199</v>
      </c>
      <c r="H202">
        <v>3.3</v>
      </c>
    </row>
    <row r="203" spans="1:8" x14ac:dyDescent="0.2">
      <c r="A203" s="8">
        <v>43300</v>
      </c>
      <c r="B203">
        <v>200</v>
      </c>
      <c r="C203">
        <v>16.399999999999999</v>
      </c>
      <c r="F203" s="8">
        <v>43300</v>
      </c>
      <c r="G203">
        <v>200</v>
      </c>
      <c r="H203">
        <v>3.3</v>
      </c>
    </row>
    <row r="204" spans="1:8" x14ac:dyDescent="0.2">
      <c r="A204" s="8">
        <v>43301</v>
      </c>
      <c r="B204">
        <v>201</v>
      </c>
      <c r="C204">
        <v>16.399999999999999</v>
      </c>
      <c r="F204" s="8">
        <v>43301</v>
      </c>
      <c r="G204">
        <v>201</v>
      </c>
      <c r="H204">
        <v>3.3</v>
      </c>
    </row>
    <row r="205" spans="1:8" x14ac:dyDescent="0.2">
      <c r="A205" s="8">
        <v>43302</v>
      </c>
      <c r="B205">
        <v>202</v>
      </c>
      <c r="C205">
        <v>16.399999999999999</v>
      </c>
      <c r="F205" s="8">
        <v>43302</v>
      </c>
      <c r="G205">
        <v>202</v>
      </c>
      <c r="H205">
        <v>3.3</v>
      </c>
    </row>
    <row r="206" spans="1:8" x14ac:dyDescent="0.2">
      <c r="A206" s="8">
        <v>43303</v>
      </c>
      <c r="B206">
        <v>203</v>
      </c>
      <c r="C206">
        <v>16.399999999999999</v>
      </c>
      <c r="F206" s="8">
        <v>43303</v>
      </c>
      <c r="G206">
        <v>203</v>
      </c>
      <c r="H206">
        <v>3.2</v>
      </c>
    </row>
    <row r="207" spans="1:8" x14ac:dyDescent="0.2">
      <c r="A207" s="8">
        <v>43304</v>
      </c>
      <c r="B207">
        <v>204</v>
      </c>
      <c r="C207">
        <v>16.399999999999999</v>
      </c>
      <c r="F207" s="8">
        <v>43304</v>
      </c>
      <c r="G207">
        <v>204</v>
      </c>
      <c r="H207">
        <v>3.2</v>
      </c>
    </row>
    <row r="208" spans="1:8" x14ac:dyDescent="0.2">
      <c r="A208" s="8">
        <v>43305</v>
      </c>
      <c r="B208">
        <v>205</v>
      </c>
      <c r="C208">
        <v>16.3</v>
      </c>
      <c r="F208" s="8">
        <v>43305</v>
      </c>
      <c r="G208">
        <v>205</v>
      </c>
      <c r="H208">
        <v>3.2</v>
      </c>
    </row>
    <row r="209" spans="1:8" x14ac:dyDescent="0.2">
      <c r="A209" s="8">
        <v>43306</v>
      </c>
      <c r="B209">
        <v>206</v>
      </c>
      <c r="C209">
        <v>16.3</v>
      </c>
      <c r="F209" s="8">
        <v>43306</v>
      </c>
      <c r="G209">
        <v>206</v>
      </c>
      <c r="H209">
        <v>3.2</v>
      </c>
    </row>
    <row r="210" spans="1:8" x14ac:dyDescent="0.2">
      <c r="A210" s="8">
        <v>43307</v>
      </c>
      <c r="B210">
        <v>207</v>
      </c>
      <c r="C210">
        <v>16.3</v>
      </c>
      <c r="F210" s="8">
        <v>43307</v>
      </c>
      <c r="G210">
        <v>207</v>
      </c>
      <c r="H210">
        <v>3.2</v>
      </c>
    </row>
    <row r="211" spans="1:8" x14ac:dyDescent="0.2">
      <c r="A211" s="8">
        <v>43308</v>
      </c>
      <c r="B211">
        <v>208</v>
      </c>
      <c r="C211">
        <v>16.3</v>
      </c>
      <c r="F211" s="8">
        <v>43308</v>
      </c>
      <c r="G211">
        <v>208</v>
      </c>
      <c r="H211">
        <v>3.2</v>
      </c>
    </row>
    <row r="212" spans="1:8" x14ac:dyDescent="0.2">
      <c r="A212" s="8">
        <v>43309</v>
      </c>
      <c r="B212">
        <v>209</v>
      </c>
      <c r="C212">
        <v>16.3</v>
      </c>
      <c r="F212" s="8">
        <v>43309</v>
      </c>
      <c r="G212">
        <v>209</v>
      </c>
      <c r="H212">
        <v>3.1</v>
      </c>
    </row>
    <row r="213" spans="1:8" x14ac:dyDescent="0.2">
      <c r="A213" s="8">
        <v>43310</v>
      </c>
      <c r="B213">
        <v>210</v>
      </c>
      <c r="C213">
        <v>16.3</v>
      </c>
      <c r="F213" s="8">
        <v>43310</v>
      </c>
      <c r="G213">
        <v>210</v>
      </c>
      <c r="H213">
        <v>3.1</v>
      </c>
    </row>
    <row r="214" spans="1:8" x14ac:dyDescent="0.2">
      <c r="A214" s="8">
        <v>43311</v>
      </c>
      <c r="B214">
        <v>211</v>
      </c>
      <c r="C214">
        <v>16.3</v>
      </c>
      <c r="F214" s="8">
        <v>43311</v>
      </c>
      <c r="G214">
        <v>211</v>
      </c>
      <c r="H214">
        <v>3.1</v>
      </c>
    </row>
    <row r="215" spans="1:8" x14ac:dyDescent="0.2">
      <c r="A215" s="8">
        <v>43312</v>
      </c>
      <c r="B215">
        <v>212</v>
      </c>
      <c r="C215">
        <v>16.2</v>
      </c>
      <c r="F215" s="8">
        <v>43312</v>
      </c>
      <c r="G215">
        <v>212</v>
      </c>
      <c r="H215">
        <v>3.1</v>
      </c>
    </row>
    <row r="216" spans="1:8" x14ac:dyDescent="0.2">
      <c r="A216" s="8">
        <v>43313</v>
      </c>
      <c r="B216">
        <v>213</v>
      </c>
      <c r="C216">
        <v>16.2</v>
      </c>
      <c r="F216" s="8">
        <v>43313</v>
      </c>
      <c r="G216">
        <v>213</v>
      </c>
      <c r="H216">
        <v>3</v>
      </c>
    </row>
    <row r="217" spans="1:8" x14ac:dyDescent="0.2">
      <c r="A217" s="8">
        <v>43314</v>
      </c>
      <c r="B217">
        <v>214</v>
      </c>
      <c r="C217">
        <v>16.2</v>
      </c>
      <c r="F217" s="8">
        <v>43314</v>
      </c>
      <c r="G217">
        <v>214</v>
      </c>
      <c r="H217">
        <v>3</v>
      </c>
    </row>
    <row r="218" spans="1:8" x14ac:dyDescent="0.2">
      <c r="A218" s="8">
        <v>43315</v>
      </c>
      <c r="B218">
        <v>215</v>
      </c>
      <c r="C218">
        <v>16.100000000000001</v>
      </c>
      <c r="F218" s="8">
        <v>43315</v>
      </c>
      <c r="G218">
        <v>215</v>
      </c>
      <c r="H218">
        <v>3</v>
      </c>
    </row>
    <row r="219" spans="1:8" x14ac:dyDescent="0.2">
      <c r="A219" s="8">
        <v>43316</v>
      </c>
      <c r="B219">
        <v>216</v>
      </c>
      <c r="C219">
        <v>16.100000000000001</v>
      </c>
      <c r="F219" s="8">
        <v>43316</v>
      </c>
      <c r="G219">
        <v>216</v>
      </c>
      <c r="H219">
        <v>3</v>
      </c>
    </row>
    <row r="220" spans="1:8" x14ac:dyDescent="0.2">
      <c r="A220" s="8">
        <v>43317</v>
      </c>
      <c r="B220">
        <v>217</v>
      </c>
      <c r="C220">
        <v>16.100000000000001</v>
      </c>
      <c r="F220" s="8">
        <v>43317</v>
      </c>
      <c r="G220">
        <v>217</v>
      </c>
      <c r="H220">
        <v>3</v>
      </c>
    </row>
    <row r="221" spans="1:8" x14ac:dyDescent="0.2">
      <c r="A221" s="8">
        <v>43318</v>
      </c>
      <c r="B221">
        <v>218</v>
      </c>
      <c r="C221">
        <v>16</v>
      </c>
      <c r="F221" s="8">
        <v>43318</v>
      </c>
      <c r="G221">
        <v>218</v>
      </c>
      <c r="H221">
        <v>2.9</v>
      </c>
    </row>
    <row r="222" spans="1:8" x14ac:dyDescent="0.2">
      <c r="A222" s="8">
        <v>43319</v>
      </c>
      <c r="B222">
        <v>219</v>
      </c>
      <c r="C222">
        <v>16</v>
      </c>
      <c r="F222" s="8">
        <v>43319</v>
      </c>
      <c r="G222">
        <v>219</v>
      </c>
      <c r="H222">
        <v>2.9</v>
      </c>
    </row>
    <row r="223" spans="1:8" x14ac:dyDescent="0.2">
      <c r="A223" s="8">
        <v>43320</v>
      </c>
      <c r="B223">
        <v>220</v>
      </c>
      <c r="C223">
        <v>15.9</v>
      </c>
      <c r="F223" s="8">
        <v>43320</v>
      </c>
      <c r="G223">
        <v>220</v>
      </c>
      <c r="H223">
        <v>2.9</v>
      </c>
    </row>
    <row r="224" spans="1:8" x14ac:dyDescent="0.2">
      <c r="A224" s="8">
        <v>43321</v>
      </c>
      <c r="B224">
        <v>221</v>
      </c>
      <c r="C224">
        <v>15.9</v>
      </c>
      <c r="F224" s="8">
        <v>43321</v>
      </c>
      <c r="G224">
        <v>221</v>
      </c>
      <c r="H224">
        <v>2.8</v>
      </c>
    </row>
    <row r="225" spans="1:8" x14ac:dyDescent="0.2">
      <c r="A225" s="8">
        <v>43322</v>
      </c>
      <c r="B225">
        <v>222</v>
      </c>
      <c r="C225">
        <v>15.9</v>
      </c>
      <c r="F225" s="8">
        <v>43322</v>
      </c>
      <c r="G225">
        <v>222</v>
      </c>
      <c r="H225">
        <v>2.8</v>
      </c>
    </row>
    <row r="226" spans="1:8" x14ac:dyDescent="0.2">
      <c r="A226" s="8">
        <v>43323</v>
      </c>
      <c r="B226">
        <v>223</v>
      </c>
      <c r="C226">
        <v>15.8</v>
      </c>
      <c r="F226" s="8">
        <v>43323</v>
      </c>
      <c r="G226">
        <v>223</v>
      </c>
      <c r="H226">
        <v>2.8</v>
      </c>
    </row>
    <row r="227" spans="1:8" x14ac:dyDescent="0.2">
      <c r="A227" s="8">
        <v>43324</v>
      </c>
      <c r="B227">
        <v>224</v>
      </c>
      <c r="C227">
        <v>15.7</v>
      </c>
      <c r="F227" s="8">
        <v>43324</v>
      </c>
      <c r="G227">
        <v>224</v>
      </c>
      <c r="H227">
        <v>2.8</v>
      </c>
    </row>
    <row r="228" spans="1:8" x14ac:dyDescent="0.2">
      <c r="A228" s="8">
        <v>43325</v>
      </c>
      <c r="B228">
        <v>225</v>
      </c>
      <c r="C228">
        <v>15.7</v>
      </c>
      <c r="F228" s="8">
        <v>43325</v>
      </c>
      <c r="G228">
        <v>225</v>
      </c>
      <c r="H228">
        <v>2.7</v>
      </c>
    </row>
    <row r="229" spans="1:8" x14ac:dyDescent="0.2">
      <c r="A229" s="8">
        <v>43326</v>
      </c>
      <c r="B229">
        <v>226</v>
      </c>
      <c r="C229">
        <v>15.6</v>
      </c>
      <c r="F229" s="8">
        <v>43326</v>
      </c>
      <c r="G229">
        <v>226</v>
      </c>
      <c r="H229">
        <v>2.7</v>
      </c>
    </row>
    <row r="230" spans="1:8" x14ac:dyDescent="0.2">
      <c r="A230" s="8">
        <v>43327</v>
      </c>
      <c r="B230">
        <v>227</v>
      </c>
      <c r="C230">
        <v>15.6</v>
      </c>
      <c r="F230" s="8">
        <v>43327</v>
      </c>
      <c r="G230">
        <v>227</v>
      </c>
      <c r="H230">
        <v>2.7</v>
      </c>
    </row>
    <row r="231" spans="1:8" x14ac:dyDescent="0.2">
      <c r="A231" s="8">
        <v>43328</v>
      </c>
      <c r="B231">
        <v>228</v>
      </c>
      <c r="C231">
        <v>15.5</v>
      </c>
      <c r="F231" s="8">
        <v>43328</v>
      </c>
      <c r="G231">
        <v>228</v>
      </c>
      <c r="H231">
        <v>2.6</v>
      </c>
    </row>
    <row r="232" spans="1:8" x14ac:dyDescent="0.2">
      <c r="A232" s="8">
        <v>43329</v>
      </c>
      <c r="B232">
        <v>229</v>
      </c>
      <c r="C232">
        <v>15.5</v>
      </c>
      <c r="F232" s="8">
        <v>43329</v>
      </c>
      <c r="G232">
        <v>229</v>
      </c>
      <c r="H232">
        <v>2.6</v>
      </c>
    </row>
    <row r="233" spans="1:8" x14ac:dyDescent="0.2">
      <c r="A233" s="8">
        <v>43330</v>
      </c>
      <c r="B233">
        <v>230</v>
      </c>
      <c r="C233">
        <v>15.4</v>
      </c>
      <c r="F233" s="8">
        <v>43330</v>
      </c>
      <c r="G233">
        <v>230</v>
      </c>
      <c r="H233">
        <v>2.6</v>
      </c>
    </row>
    <row r="234" spans="1:8" x14ac:dyDescent="0.2">
      <c r="A234" s="8">
        <v>43331</v>
      </c>
      <c r="B234">
        <v>231</v>
      </c>
      <c r="C234">
        <v>15.3</v>
      </c>
      <c r="F234" s="8">
        <v>43331</v>
      </c>
      <c r="G234">
        <v>231</v>
      </c>
      <c r="H234">
        <v>2.6</v>
      </c>
    </row>
    <row r="235" spans="1:8" x14ac:dyDescent="0.2">
      <c r="A235" s="8">
        <v>43332</v>
      </c>
      <c r="B235">
        <v>232</v>
      </c>
      <c r="C235">
        <v>15.2</v>
      </c>
      <c r="F235" s="8">
        <v>43332</v>
      </c>
      <c r="G235">
        <v>232</v>
      </c>
      <c r="H235">
        <v>2.5</v>
      </c>
    </row>
    <row r="236" spans="1:8" x14ac:dyDescent="0.2">
      <c r="A236" s="8">
        <v>43333</v>
      </c>
      <c r="B236">
        <v>233</v>
      </c>
      <c r="C236">
        <v>15.2</v>
      </c>
      <c r="F236" s="8">
        <v>43333</v>
      </c>
      <c r="G236">
        <v>233</v>
      </c>
      <c r="H236">
        <v>2.5</v>
      </c>
    </row>
    <row r="237" spans="1:8" x14ac:dyDescent="0.2">
      <c r="A237" s="8">
        <v>43334</v>
      </c>
      <c r="B237">
        <v>234</v>
      </c>
      <c r="C237">
        <v>15.1</v>
      </c>
      <c r="F237" s="8">
        <v>43334</v>
      </c>
      <c r="G237">
        <v>234</v>
      </c>
      <c r="H237">
        <v>2.5</v>
      </c>
    </row>
    <row r="238" spans="1:8" x14ac:dyDescent="0.2">
      <c r="A238" s="8">
        <v>43335</v>
      </c>
      <c r="B238">
        <v>235</v>
      </c>
      <c r="C238">
        <v>15</v>
      </c>
      <c r="F238" s="8">
        <v>43335</v>
      </c>
      <c r="G238">
        <v>235</v>
      </c>
      <c r="H238">
        <v>2.4</v>
      </c>
    </row>
    <row r="239" spans="1:8" x14ac:dyDescent="0.2">
      <c r="A239" s="8">
        <v>43336</v>
      </c>
      <c r="B239">
        <v>236</v>
      </c>
      <c r="C239">
        <v>14.9</v>
      </c>
      <c r="F239" s="8">
        <v>43336</v>
      </c>
      <c r="G239">
        <v>236</v>
      </c>
      <c r="H239">
        <v>2.4</v>
      </c>
    </row>
    <row r="240" spans="1:8" x14ac:dyDescent="0.2">
      <c r="A240" s="8">
        <v>43337</v>
      </c>
      <c r="B240">
        <v>237</v>
      </c>
      <c r="C240">
        <v>14.9</v>
      </c>
      <c r="F240" s="8">
        <v>43337</v>
      </c>
      <c r="G240">
        <v>237</v>
      </c>
      <c r="H240">
        <v>2.4</v>
      </c>
    </row>
    <row r="241" spans="1:8" x14ac:dyDescent="0.2">
      <c r="A241" s="8">
        <v>43338</v>
      </c>
      <c r="B241">
        <v>238</v>
      </c>
      <c r="C241">
        <v>14.8</v>
      </c>
      <c r="F241" s="8">
        <v>43338</v>
      </c>
      <c r="G241">
        <v>238</v>
      </c>
      <c r="H241">
        <v>2.2999999999999998</v>
      </c>
    </row>
    <row r="242" spans="1:8" x14ac:dyDescent="0.2">
      <c r="A242" s="8">
        <v>43339</v>
      </c>
      <c r="B242">
        <v>239</v>
      </c>
      <c r="C242">
        <v>14.7</v>
      </c>
      <c r="F242" s="8">
        <v>43339</v>
      </c>
      <c r="G242">
        <v>239</v>
      </c>
      <c r="H242">
        <v>2.2999999999999998</v>
      </c>
    </row>
    <row r="243" spans="1:8" x14ac:dyDescent="0.2">
      <c r="A243" s="8">
        <v>43340</v>
      </c>
      <c r="B243">
        <v>240</v>
      </c>
      <c r="C243">
        <v>14.6</v>
      </c>
      <c r="F243" s="8">
        <v>43340</v>
      </c>
      <c r="G243">
        <v>240</v>
      </c>
      <c r="H243">
        <v>2.2999999999999998</v>
      </c>
    </row>
    <row r="244" spans="1:8" x14ac:dyDescent="0.2">
      <c r="A244" s="8">
        <v>43341</v>
      </c>
      <c r="B244">
        <v>241</v>
      </c>
      <c r="C244">
        <v>14.5</v>
      </c>
      <c r="F244" s="8">
        <v>43341</v>
      </c>
      <c r="G244">
        <v>241</v>
      </c>
      <c r="H244">
        <v>2.2000000000000002</v>
      </c>
    </row>
    <row r="245" spans="1:8" x14ac:dyDescent="0.2">
      <c r="A245" s="8">
        <v>43342</v>
      </c>
      <c r="B245">
        <v>242</v>
      </c>
      <c r="C245">
        <v>14.4</v>
      </c>
      <c r="F245" s="8">
        <v>43342</v>
      </c>
      <c r="G245">
        <v>242</v>
      </c>
      <c r="H245">
        <v>2.2000000000000002</v>
      </c>
    </row>
    <row r="246" spans="1:8" x14ac:dyDescent="0.2">
      <c r="A246" s="8">
        <v>43343</v>
      </c>
      <c r="B246">
        <v>243</v>
      </c>
      <c r="C246">
        <v>14.4</v>
      </c>
      <c r="F246" s="8">
        <v>43343</v>
      </c>
      <c r="G246">
        <v>243</v>
      </c>
      <c r="H246">
        <v>2.2000000000000002</v>
      </c>
    </row>
    <row r="247" spans="1:8" x14ac:dyDescent="0.2">
      <c r="A247" s="8">
        <v>43344</v>
      </c>
      <c r="B247">
        <v>244</v>
      </c>
      <c r="C247">
        <v>14.3</v>
      </c>
      <c r="F247" s="8">
        <v>43344</v>
      </c>
      <c r="G247">
        <v>244</v>
      </c>
      <c r="H247">
        <v>2.1</v>
      </c>
    </row>
    <row r="248" spans="1:8" x14ac:dyDescent="0.2">
      <c r="A248" s="8">
        <v>43345</v>
      </c>
      <c r="B248">
        <v>245</v>
      </c>
      <c r="C248">
        <v>14.2</v>
      </c>
      <c r="F248" s="8">
        <v>43345</v>
      </c>
      <c r="G248">
        <v>245</v>
      </c>
      <c r="H248">
        <v>2.1</v>
      </c>
    </row>
    <row r="249" spans="1:8" x14ac:dyDescent="0.2">
      <c r="A249" s="8">
        <v>43346</v>
      </c>
      <c r="B249">
        <v>246</v>
      </c>
      <c r="C249">
        <v>14.1</v>
      </c>
      <c r="F249" s="8">
        <v>43346</v>
      </c>
      <c r="G249">
        <v>246</v>
      </c>
      <c r="H249">
        <v>2.1</v>
      </c>
    </row>
    <row r="250" spans="1:8" x14ac:dyDescent="0.2">
      <c r="A250" s="8">
        <v>43347</v>
      </c>
      <c r="B250">
        <v>247</v>
      </c>
      <c r="C250">
        <v>14</v>
      </c>
      <c r="F250" s="8">
        <v>43347</v>
      </c>
      <c r="G250">
        <v>247</v>
      </c>
      <c r="H250">
        <v>2</v>
      </c>
    </row>
    <row r="251" spans="1:8" x14ac:dyDescent="0.2">
      <c r="A251" s="8">
        <v>43348</v>
      </c>
      <c r="B251">
        <v>248</v>
      </c>
      <c r="C251">
        <v>13.9</v>
      </c>
      <c r="F251" s="8">
        <v>43348</v>
      </c>
      <c r="G251">
        <v>248</v>
      </c>
      <c r="H251">
        <v>2</v>
      </c>
    </row>
    <row r="252" spans="1:8" x14ac:dyDescent="0.2">
      <c r="A252" s="8">
        <v>43349</v>
      </c>
      <c r="B252">
        <v>249</v>
      </c>
      <c r="C252">
        <v>13.8</v>
      </c>
      <c r="F252" s="8">
        <v>43349</v>
      </c>
      <c r="G252">
        <v>249</v>
      </c>
      <c r="H252">
        <v>2</v>
      </c>
    </row>
    <row r="253" spans="1:8" x14ac:dyDescent="0.2">
      <c r="A253" s="8">
        <v>43350</v>
      </c>
      <c r="B253">
        <v>250</v>
      </c>
      <c r="C253">
        <v>13.7</v>
      </c>
      <c r="F253" s="8">
        <v>43350</v>
      </c>
      <c r="G253">
        <v>250</v>
      </c>
      <c r="H253">
        <v>2</v>
      </c>
    </row>
    <row r="254" spans="1:8" x14ac:dyDescent="0.2">
      <c r="A254" s="8">
        <v>43351</v>
      </c>
      <c r="B254">
        <v>251</v>
      </c>
      <c r="C254">
        <v>13.6</v>
      </c>
      <c r="F254" s="8">
        <v>43351</v>
      </c>
      <c r="G254">
        <v>251</v>
      </c>
      <c r="H254">
        <v>1.9</v>
      </c>
    </row>
    <row r="255" spans="1:8" x14ac:dyDescent="0.2">
      <c r="A255" s="8">
        <v>43352</v>
      </c>
      <c r="B255">
        <v>252</v>
      </c>
      <c r="C255">
        <v>13.5</v>
      </c>
      <c r="F255" s="8">
        <v>43352</v>
      </c>
      <c r="G255">
        <v>252</v>
      </c>
      <c r="H255">
        <v>1.9</v>
      </c>
    </row>
    <row r="256" spans="1:8" x14ac:dyDescent="0.2">
      <c r="A256" s="8">
        <v>43353</v>
      </c>
      <c r="B256">
        <v>253</v>
      </c>
      <c r="C256">
        <v>13.4</v>
      </c>
      <c r="F256" s="8">
        <v>43353</v>
      </c>
      <c r="G256">
        <v>253</v>
      </c>
      <c r="H256">
        <v>1.9</v>
      </c>
    </row>
    <row r="257" spans="1:8" x14ac:dyDescent="0.2">
      <c r="A257" s="8">
        <v>43354</v>
      </c>
      <c r="B257">
        <v>254</v>
      </c>
      <c r="C257">
        <v>13.3</v>
      </c>
      <c r="F257" s="8">
        <v>43354</v>
      </c>
      <c r="G257">
        <v>254</v>
      </c>
      <c r="H257">
        <v>1.8</v>
      </c>
    </row>
    <row r="258" spans="1:8" x14ac:dyDescent="0.2">
      <c r="A258" s="8">
        <v>43355</v>
      </c>
      <c r="B258">
        <v>255</v>
      </c>
      <c r="C258">
        <v>13.2</v>
      </c>
      <c r="F258" s="8">
        <v>43355</v>
      </c>
      <c r="G258">
        <v>255</v>
      </c>
      <c r="H258">
        <v>1.8</v>
      </c>
    </row>
    <row r="259" spans="1:8" x14ac:dyDescent="0.2">
      <c r="A259" s="8">
        <v>43356</v>
      </c>
      <c r="B259">
        <v>256</v>
      </c>
      <c r="C259">
        <v>13.1</v>
      </c>
      <c r="F259" s="8">
        <v>43356</v>
      </c>
      <c r="G259">
        <v>256</v>
      </c>
      <c r="H259">
        <v>1.8</v>
      </c>
    </row>
    <row r="260" spans="1:8" x14ac:dyDescent="0.2">
      <c r="A260" s="8">
        <v>43357</v>
      </c>
      <c r="B260">
        <v>257</v>
      </c>
      <c r="C260">
        <v>12.9</v>
      </c>
      <c r="F260" s="8">
        <v>43357</v>
      </c>
      <c r="G260">
        <v>257</v>
      </c>
      <c r="H260">
        <v>1.7</v>
      </c>
    </row>
    <row r="261" spans="1:8" x14ac:dyDescent="0.2">
      <c r="A261" s="8">
        <v>43358</v>
      </c>
      <c r="B261">
        <v>258</v>
      </c>
      <c r="C261">
        <v>12.8</v>
      </c>
      <c r="F261" s="8">
        <v>43358</v>
      </c>
      <c r="G261">
        <v>258</v>
      </c>
      <c r="H261">
        <v>1.7</v>
      </c>
    </row>
    <row r="262" spans="1:8" x14ac:dyDescent="0.2">
      <c r="A262" s="8">
        <v>43359</v>
      </c>
      <c r="B262">
        <v>259</v>
      </c>
      <c r="C262">
        <v>12.7</v>
      </c>
      <c r="F262" s="8">
        <v>43359</v>
      </c>
      <c r="G262">
        <v>259</v>
      </c>
      <c r="H262">
        <v>1.7</v>
      </c>
    </row>
    <row r="263" spans="1:8" x14ac:dyDescent="0.2">
      <c r="A263" s="8">
        <v>43360</v>
      </c>
      <c r="B263">
        <v>260</v>
      </c>
      <c r="C263">
        <v>12.6</v>
      </c>
      <c r="F263" s="8">
        <v>43360</v>
      </c>
      <c r="G263">
        <v>260</v>
      </c>
      <c r="H263">
        <v>1.6</v>
      </c>
    </row>
    <row r="264" spans="1:8" x14ac:dyDescent="0.2">
      <c r="A264" s="8">
        <v>43361</v>
      </c>
      <c r="B264">
        <v>261</v>
      </c>
      <c r="C264">
        <v>12.5</v>
      </c>
      <c r="F264" s="8">
        <v>43361</v>
      </c>
      <c r="G264">
        <v>261</v>
      </c>
      <c r="H264">
        <v>1.6</v>
      </c>
    </row>
    <row r="265" spans="1:8" x14ac:dyDescent="0.2">
      <c r="A265" s="8">
        <v>43362</v>
      </c>
      <c r="B265">
        <v>262</v>
      </c>
      <c r="C265">
        <v>12.4</v>
      </c>
      <c r="F265" s="8">
        <v>43362</v>
      </c>
      <c r="G265">
        <v>262</v>
      </c>
      <c r="H265">
        <v>1.6</v>
      </c>
    </row>
    <row r="266" spans="1:8" x14ac:dyDescent="0.2">
      <c r="A266" s="8">
        <v>43363</v>
      </c>
      <c r="B266">
        <v>263</v>
      </c>
      <c r="C266">
        <v>12.3</v>
      </c>
      <c r="F266" s="8">
        <v>43363</v>
      </c>
      <c r="G266">
        <v>263</v>
      </c>
      <c r="H266">
        <v>1.5</v>
      </c>
    </row>
    <row r="267" spans="1:8" x14ac:dyDescent="0.2">
      <c r="A267" s="8">
        <v>43364</v>
      </c>
      <c r="B267">
        <v>264</v>
      </c>
      <c r="C267">
        <v>12.1</v>
      </c>
      <c r="F267" s="8">
        <v>43364</v>
      </c>
      <c r="G267">
        <v>264</v>
      </c>
      <c r="H267">
        <v>1.5</v>
      </c>
    </row>
    <row r="268" spans="1:8" x14ac:dyDescent="0.2">
      <c r="A268" s="8">
        <v>43365</v>
      </c>
      <c r="B268">
        <v>265</v>
      </c>
      <c r="C268">
        <v>12</v>
      </c>
      <c r="F268" s="8">
        <v>43365</v>
      </c>
      <c r="G268">
        <v>265</v>
      </c>
      <c r="H268">
        <v>1.5</v>
      </c>
    </row>
    <row r="269" spans="1:8" x14ac:dyDescent="0.2">
      <c r="A269" s="8">
        <v>43366</v>
      </c>
      <c r="B269">
        <v>266</v>
      </c>
      <c r="C269">
        <v>11.9</v>
      </c>
      <c r="F269" s="8">
        <v>43366</v>
      </c>
      <c r="G269">
        <v>266</v>
      </c>
      <c r="H269">
        <v>1.4</v>
      </c>
    </row>
    <row r="270" spans="1:8" x14ac:dyDescent="0.2">
      <c r="A270" s="8">
        <v>43367</v>
      </c>
      <c r="B270">
        <v>267</v>
      </c>
      <c r="C270">
        <v>11.8</v>
      </c>
      <c r="F270" s="8">
        <v>43367</v>
      </c>
      <c r="G270">
        <v>267</v>
      </c>
      <c r="H270">
        <v>1.4</v>
      </c>
    </row>
    <row r="271" spans="1:8" x14ac:dyDescent="0.2">
      <c r="A271" s="8">
        <v>43368</v>
      </c>
      <c r="B271">
        <v>268</v>
      </c>
      <c r="C271">
        <v>11.7</v>
      </c>
      <c r="F271" s="8">
        <v>43368</v>
      </c>
      <c r="G271">
        <v>268</v>
      </c>
      <c r="H271">
        <v>1.4</v>
      </c>
    </row>
    <row r="272" spans="1:8" x14ac:dyDescent="0.2">
      <c r="A272" s="8">
        <v>43369</v>
      </c>
      <c r="B272">
        <v>269</v>
      </c>
      <c r="C272">
        <v>11.5</v>
      </c>
      <c r="F272" s="8">
        <v>43369</v>
      </c>
      <c r="G272">
        <v>269</v>
      </c>
      <c r="H272">
        <v>1.3</v>
      </c>
    </row>
    <row r="273" spans="1:8" x14ac:dyDescent="0.2">
      <c r="A273" s="8">
        <v>43370</v>
      </c>
      <c r="B273">
        <v>270</v>
      </c>
      <c r="C273">
        <v>11.4</v>
      </c>
      <c r="F273" s="8">
        <v>43370</v>
      </c>
      <c r="G273">
        <v>270</v>
      </c>
      <c r="H273">
        <v>1.3</v>
      </c>
    </row>
    <row r="274" spans="1:8" x14ac:dyDescent="0.2">
      <c r="A274" s="8">
        <v>43371</v>
      </c>
      <c r="B274">
        <v>271</v>
      </c>
      <c r="C274">
        <v>11.3</v>
      </c>
      <c r="F274" s="8">
        <v>43371</v>
      </c>
      <c r="G274">
        <v>271</v>
      </c>
      <c r="H274">
        <v>1.3</v>
      </c>
    </row>
    <row r="275" spans="1:8" x14ac:dyDescent="0.2">
      <c r="A275" s="8">
        <v>43372</v>
      </c>
      <c r="B275">
        <v>272</v>
      </c>
      <c r="C275">
        <v>11.2</v>
      </c>
      <c r="F275" s="8">
        <v>43372</v>
      </c>
      <c r="G275">
        <v>272</v>
      </c>
      <c r="H275">
        <v>1.3</v>
      </c>
    </row>
    <row r="276" spans="1:8" x14ac:dyDescent="0.2">
      <c r="A276" s="8">
        <v>43373</v>
      </c>
      <c r="B276">
        <v>273</v>
      </c>
      <c r="C276">
        <v>11</v>
      </c>
      <c r="F276" s="8">
        <v>43373</v>
      </c>
      <c r="G276">
        <v>273</v>
      </c>
      <c r="H276">
        <v>1.2</v>
      </c>
    </row>
    <row r="277" spans="1:8" x14ac:dyDescent="0.2">
      <c r="A277" s="8">
        <v>43374</v>
      </c>
      <c r="B277">
        <v>274</v>
      </c>
      <c r="C277">
        <v>10.9</v>
      </c>
      <c r="F277" s="8">
        <v>43374</v>
      </c>
      <c r="G277">
        <v>274</v>
      </c>
      <c r="H277">
        <v>1.2</v>
      </c>
    </row>
    <row r="278" spans="1:8" x14ac:dyDescent="0.2">
      <c r="A278" s="8">
        <v>43375</v>
      </c>
      <c r="B278">
        <v>275</v>
      </c>
      <c r="C278">
        <v>10.8</v>
      </c>
      <c r="F278" s="8">
        <v>43375</v>
      </c>
      <c r="G278">
        <v>275</v>
      </c>
      <c r="H278">
        <v>1.2</v>
      </c>
    </row>
    <row r="279" spans="1:8" x14ac:dyDescent="0.2">
      <c r="A279" s="8">
        <v>43376</v>
      </c>
      <c r="B279">
        <v>276</v>
      </c>
      <c r="C279">
        <v>10.7</v>
      </c>
      <c r="F279" s="8">
        <v>43376</v>
      </c>
      <c r="G279">
        <v>276</v>
      </c>
      <c r="H279">
        <v>1.1000000000000001</v>
      </c>
    </row>
    <row r="280" spans="1:8" x14ac:dyDescent="0.2">
      <c r="A280" s="8">
        <v>43377</v>
      </c>
      <c r="B280">
        <v>277</v>
      </c>
      <c r="C280">
        <v>10.5</v>
      </c>
      <c r="F280" s="8">
        <v>43377</v>
      </c>
      <c r="G280">
        <v>277</v>
      </c>
      <c r="H280">
        <v>1.1000000000000001</v>
      </c>
    </row>
    <row r="281" spans="1:8" x14ac:dyDescent="0.2">
      <c r="A281" s="8">
        <v>43378</v>
      </c>
      <c r="B281">
        <v>278</v>
      </c>
      <c r="C281">
        <v>10.4</v>
      </c>
      <c r="F281" s="8">
        <v>43378</v>
      </c>
      <c r="G281">
        <v>278</v>
      </c>
      <c r="H281">
        <v>1.1000000000000001</v>
      </c>
    </row>
    <row r="282" spans="1:8" x14ac:dyDescent="0.2">
      <c r="A282" s="8">
        <v>43379</v>
      </c>
      <c r="B282">
        <v>279</v>
      </c>
      <c r="C282">
        <v>10.3</v>
      </c>
      <c r="F282" s="8">
        <v>43379</v>
      </c>
      <c r="G282">
        <v>279</v>
      </c>
      <c r="H282">
        <v>1.1000000000000001</v>
      </c>
    </row>
    <row r="283" spans="1:8" x14ac:dyDescent="0.2">
      <c r="A283" s="8">
        <v>43380</v>
      </c>
      <c r="B283">
        <v>280</v>
      </c>
      <c r="C283">
        <v>10.199999999999999</v>
      </c>
      <c r="F283" s="8">
        <v>43380</v>
      </c>
      <c r="G283">
        <v>280</v>
      </c>
      <c r="H283">
        <v>1</v>
      </c>
    </row>
    <row r="284" spans="1:8" x14ac:dyDescent="0.2">
      <c r="A284" s="8">
        <v>43381</v>
      </c>
      <c r="B284">
        <v>281</v>
      </c>
      <c r="C284">
        <v>10</v>
      </c>
      <c r="F284" s="8">
        <v>43381</v>
      </c>
      <c r="G284">
        <v>281</v>
      </c>
      <c r="H284">
        <v>1</v>
      </c>
    </row>
    <row r="285" spans="1:8" x14ac:dyDescent="0.2">
      <c r="A285" s="8">
        <v>43382</v>
      </c>
      <c r="B285">
        <v>282</v>
      </c>
      <c r="C285">
        <v>9.9</v>
      </c>
      <c r="F285" s="8">
        <v>43382</v>
      </c>
      <c r="G285">
        <v>282</v>
      </c>
      <c r="H285">
        <v>1</v>
      </c>
    </row>
    <row r="286" spans="1:8" x14ac:dyDescent="0.2">
      <c r="A286" s="8">
        <v>43383</v>
      </c>
      <c r="B286">
        <v>283</v>
      </c>
      <c r="C286">
        <v>9.8000000000000007</v>
      </c>
      <c r="F286" s="8">
        <v>43383</v>
      </c>
      <c r="G286">
        <v>283</v>
      </c>
      <c r="H286">
        <v>1</v>
      </c>
    </row>
    <row r="287" spans="1:8" x14ac:dyDescent="0.2">
      <c r="A287" s="8">
        <v>43384</v>
      </c>
      <c r="B287">
        <v>284</v>
      </c>
      <c r="C287">
        <v>9.6</v>
      </c>
      <c r="F287" s="8">
        <v>43384</v>
      </c>
      <c r="G287">
        <v>284</v>
      </c>
      <c r="H287">
        <v>0.9</v>
      </c>
    </row>
    <row r="288" spans="1:8" x14ac:dyDescent="0.2">
      <c r="A288" s="8">
        <v>43385</v>
      </c>
      <c r="B288">
        <v>285</v>
      </c>
      <c r="C288">
        <v>9.5</v>
      </c>
      <c r="F288" s="8">
        <v>43385</v>
      </c>
      <c r="G288">
        <v>285</v>
      </c>
      <c r="H288">
        <v>0.9</v>
      </c>
    </row>
    <row r="289" spans="1:8" x14ac:dyDescent="0.2">
      <c r="A289" s="8">
        <v>43386</v>
      </c>
      <c r="B289">
        <v>286</v>
      </c>
      <c r="C289">
        <v>9.4</v>
      </c>
      <c r="F289" s="8">
        <v>43386</v>
      </c>
      <c r="G289">
        <v>286</v>
      </c>
      <c r="H289">
        <v>0.9</v>
      </c>
    </row>
    <row r="290" spans="1:8" x14ac:dyDescent="0.2">
      <c r="A290" s="8">
        <v>43387</v>
      </c>
      <c r="B290">
        <v>287</v>
      </c>
      <c r="C290">
        <v>9.1999999999999993</v>
      </c>
      <c r="F290" s="8">
        <v>43387</v>
      </c>
      <c r="G290">
        <v>287</v>
      </c>
      <c r="H290">
        <v>0.9</v>
      </c>
    </row>
    <row r="291" spans="1:8" x14ac:dyDescent="0.2">
      <c r="A291" s="8">
        <v>43388</v>
      </c>
      <c r="B291">
        <v>288</v>
      </c>
      <c r="C291">
        <v>9.1</v>
      </c>
      <c r="F291" s="8">
        <v>43388</v>
      </c>
      <c r="G291">
        <v>288</v>
      </c>
      <c r="H291">
        <v>0.8</v>
      </c>
    </row>
    <row r="292" spans="1:8" x14ac:dyDescent="0.2">
      <c r="A292" s="8">
        <v>43389</v>
      </c>
      <c r="B292">
        <v>289</v>
      </c>
      <c r="C292">
        <v>9</v>
      </c>
      <c r="F292" s="8">
        <v>43389</v>
      </c>
      <c r="G292">
        <v>289</v>
      </c>
      <c r="H292">
        <v>0.8</v>
      </c>
    </row>
    <row r="293" spans="1:8" x14ac:dyDescent="0.2">
      <c r="A293" s="8">
        <v>43390</v>
      </c>
      <c r="B293">
        <v>290</v>
      </c>
      <c r="C293">
        <v>8.8000000000000007</v>
      </c>
      <c r="F293" s="8">
        <v>43390</v>
      </c>
      <c r="G293">
        <v>290</v>
      </c>
      <c r="H293">
        <v>0.8</v>
      </c>
    </row>
    <row r="294" spans="1:8" x14ac:dyDescent="0.2">
      <c r="A294" s="8">
        <v>43391</v>
      </c>
      <c r="B294">
        <v>291</v>
      </c>
      <c r="C294">
        <v>8.6999999999999993</v>
      </c>
      <c r="F294" s="8">
        <v>43391</v>
      </c>
      <c r="G294">
        <v>291</v>
      </c>
      <c r="H294">
        <v>0.8</v>
      </c>
    </row>
    <row r="295" spans="1:8" x14ac:dyDescent="0.2">
      <c r="A295" s="8">
        <v>43392</v>
      </c>
      <c r="B295">
        <v>292</v>
      </c>
      <c r="C295">
        <v>8.6</v>
      </c>
      <c r="F295" s="8">
        <v>43392</v>
      </c>
      <c r="G295">
        <v>292</v>
      </c>
      <c r="H295">
        <v>0.8</v>
      </c>
    </row>
    <row r="296" spans="1:8" x14ac:dyDescent="0.2">
      <c r="A296" s="8">
        <v>43393</v>
      </c>
      <c r="B296">
        <v>293</v>
      </c>
      <c r="C296">
        <v>8.4</v>
      </c>
      <c r="F296" s="8">
        <v>43393</v>
      </c>
      <c r="G296">
        <v>293</v>
      </c>
      <c r="H296">
        <v>0.7</v>
      </c>
    </row>
    <row r="297" spans="1:8" x14ac:dyDescent="0.2">
      <c r="A297" s="8">
        <v>43394</v>
      </c>
      <c r="B297">
        <v>294</v>
      </c>
      <c r="C297">
        <v>8.3000000000000007</v>
      </c>
      <c r="F297" s="8">
        <v>43394</v>
      </c>
      <c r="G297">
        <v>294</v>
      </c>
      <c r="H297">
        <v>0.7</v>
      </c>
    </row>
    <row r="298" spans="1:8" x14ac:dyDescent="0.2">
      <c r="A298" s="8">
        <v>43395</v>
      </c>
      <c r="B298">
        <v>295</v>
      </c>
      <c r="C298">
        <v>8.1999999999999993</v>
      </c>
      <c r="F298" s="8">
        <v>43395</v>
      </c>
      <c r="G298">
        <v>295</v>
      </c>
      <c r="H298">
        <v>0.7</v>
      </c>
    </row>
    <row r="299" spans="1:8" x14ac:dyDescent="0.2">
      <c r="A299" s="8">
        <v>43396</v>
      </c>
      <c r="B299">
        <v>296</v>
      </c>
      <c r="C299">
        <v>8</v>
      </c>
      <c r="F299" s="8">
        <v>43396</v>
      </c>
      <c r="G299">
        <v>296</v>
      </c>
      <c r="H299">
        <v>0.7</v>
      </c>
    </row>
    <row r="300" spans="1:8" x14ac:dyDescent="0.2">
      <c r="A300" s="8">
        <v>43397</v>
      </c>
      <c r="B300">
        <v>297</v>
      </c>
      <c r="C300">
        <v>7.9</v>
      </c>
      <c r="F300" s="8">
        <v>43397</v>
      </c>
      <c r="G300">
        <v>297</v>
      </c>
      <c r="H300">
        <v>0.6</v>
      </c>
    </row>
    <row r="301" spans="1:8" x14ac:dyDescent="0.2">
      <c r="A301" s="8">
        <v>43398</v>
      </c>
      <c r="B301">
        <v>298</v>
      </c>
      <c r="C301">
        <v>7.8</v>
      </c>
      <c r="F301" s="8">
        <v>43398</v>
      </c>
      <c r="G301">
        <v>298</v>
      </c>
      <c r="H301">
        <v>0.6</v>
      </c>
    </row>
    <row r="302" spans="1:8" x14ac:dyDescent="0.2">
      <c r="A302" s="8">
        <v>43399</v>
      </c>
      <c r="B302">
        <v>299</v>
      </c>
      <c r="C302">
        <v>7.6</v>
      </c>
      <c r="F302" s="8">
        <v>43399</v>
      </c>
      <c r="G302">
        <v>299</v>
      </c>
      <c r="H302">
        <v>0.6</v>
      </c>
    </row>
    <row r="303" spans="1:8" x14ac:dyDescent="0.2">
      <c r="A303" s="8">
        <v>43400</v>
      </c>
      <c r="B303">
        <v>300</v>
      </c>
      <c r="C303">
        <v>7.5</v>
      </c>
      <c r="F303" s="8">
        <v>43400</v>
      </c>
      <c r="G303">
        <v>300</v>
      </c>
      <c r="H303">
        <v>0.6</v>
      </c>
    </row>
    <row r="304" spans="1:8" x14ac:dyDescent="0.2">
      <c r="A304" s="8">
        <v>43401</v>
      </c>
      <c r="B304">
        <v>301</v>
      </c>
      <c r="C304">
        <v>7.4</v>
      </c>
      <c r="F304" s="8">
        <v>43401</v>
      </c>
      <c r="G304">
        <v>301</v>
      </c>
      <c r="H304">
        <v>0.6</v>
      </c>
    </row>
    <row r="305" spans="1:8" x14ac:dyDescent="0.2">
      <c r="A305" s="8">
        <v>43402</v>
      </c>
      <c r="B305">
        <v>302</v>
      </c>
      <c r="C305">
        <v>7.2</v>
      </c>
      <c r="F305" s="8">
        <v>43402</v>
      </c>
      <c r="G305">
        <v>302</v>
      </c>
      <c r="H305">
        <v>0.6</v>
      </c>
    </row>
    <row r="306" spans="1:8" x14ac:dyDescent="0.2">
      <c r="A306" s="8">
        <v>43403</v>
      </c>
      <c r="B306">
        <v>303</v>
      </c>
      <c r="C306">
        <v>7.1</v>
      </c>
      <c r="F306" s="8">
        <v>43403</v>
      </c>
      <c r="G306">
        <v>303</v>
      </c>
      <c r="H306">
        <v>0.5</v>
      </c>
    </row>
    <row r="307" spans="1:8" x14ac:dyDescent="0.2">
      <c r="A307" s="8">
        <v>43404</v>
      </c>
      <c r="B307">
        <v>304</v>
      </c>
      <c r="C307">
        <v>7</v>
      </c>
      <c r="F307" s="8">
        <v>43404</v>
      </c>
      <c r="G307">
        <v>304</v>
      </c>
      <c r="H307">
        <v>0.5</v>
      </c>
    </row>
    <row r="308" spans="1:8" x14ac:dyDescent="0.2">
      <c r="A308" s="8">
        <v>43405</v>
      </c>
      <c r="B308">
        <v>305</v>
      </c>
      <c r="C308">
        <v>6.8</v>
      </c>
      <c r="F308" s="8">
        <v>43405</v>
      </c>
      <c r="G308">
        <v>305</v>
      </c>
      <c r="H308">
        <v>0.5</v>
      </c>
    </row>
    <row r="309" spans="1:8" x14ac:dyDescent="0.2">
      <c r="A309" s="8">
        <v>43406</v>
      </c>
      <c r="B309">
        <v>306</v>
      </c>
      <c r="C309">
        <v>6.7</v>
      </c>
      <c r="F309" s="8">
        <v>43406</v>
      </c>
      <c r="G309">
        <v>306</v>
      </c>
      <c r="H309">
        <v>0.5</v>
      </c>
    </row>
    <row r="310" spans="1:8" x14ac:dyDescent="0.2">
      <c r="A310" s="8">
        <v>43407</v>
      </c>
      <c r="B310">
        <v>307</v>
      </c>
      <c r="C310">
        <v>6.6</v>
      </c>
      <c r="F310" s="8">
        <v>43407</v>
      </c>
      <c r="G310">
        <v>307</v>
      </c>
      <c r="H310">
        <v>0.5</v>
      </c>
    </row>
    <row r="311" spans="1:8" x14ac:dyDescent="0.2">
      <c r="A311" s="8">
        <v>43408</v>
      </c>
      <c r="B311">
        <v>308</v>
      </c>
      <c r="C311">
        <v>6.4</v>
      </c>
      <c r="F311" s="8">
        <v>43408</v>
      </c>
      <c r="G311">
        <v>308</v>
      </c>
      <c r="H311">
        <v>0.5</v>
      </c>
    </row>
    <row r="312" spans="1:8" x14ac:dyDescent="0.2">
      <c r="A312" s="8">
        <v>43409</v>
      </c>
      <c r="B312">
        <v>309</v>
      </c>
      <c r="C312">
        <v>6.3</v>
      </c>
      <c r="F312" s="8">
        <v>43409</v>
      </c>
      <c r="G312">
        <v>309</v>
      </c>
      <c r="H312">
        <v>0.4</v>
      </c>
    </row>
    <row r="313" spans="1:8" x14ac:dyDescent="0.2">
      <c r="A313" s="8">
        <v>43410</v>
      </c>
      <c r="B313">
        <v>310</v>
      </c>
      <c r="C313">
        <v>6.2</v>
      </c>
      <c r="F313" s="8">
        <v>43410</v>
      </c>
      <c r="G313">
        <v>310</v>
      </c>
      <c r="H313">
        <v>0.4</v>
      </c>
    </row>
    <row r="314" spans="1:8" x14ac:dyDescent="0.2">
      <c r="A314" s="8">
        <v>43411</v>
      </c>
      <c r="B314">
        <v>311</v>
      </c>
      <c r="C314">
        <v>6.1</v>
      </c>
      <c r="F314" s="8">
        <v>43411</v>
      </c>
      <c r="G314">
        <v>311</v>
      </c>
      <c r="H314">
        <v>0.4</v>
      </c>
    </row>
    <row r="315" spans="1:8" x14ac:dyDescent="0.2">
      <c r="A315" s="8">
        <v>43412</v>
      </c>
      <c r="B315">
        <v>312</v>
      </c>
      <c r="C315">
        <v>5.9</v>
      </c>
      <c r="F315" s="8">
        <v>43412</v>
      </c>
      <c r="G315">
        <v>312</v>
      </c>
      <c r="H315">
        <v>0.4</v>
      </c>
    </row>
    <row r="316" spans="1:8" x14ac:dyDescent="0.2">
      <c r="A316" s="8">
        <v>43413</v>
      </c>
      <c r="B316">
        <v>313</v>
      </c>
      <c r="C316">
        <v>5.8</v>
      </c>
      <c r="F316" s="8">
        <v>43413</v>
      </c>
      <c r="G316">
        <v>313</v>
      </c>
      <c r="H316">
        <v>0.4</v>
      </c>
    </row>
    <row r="317" spans="1:8" x14ac:dyDescent="0.2">
      <c r="A317" s="8">
        <v>43414</v>
      </c>
      <c r="B317">
        <v>314</v>
      </c>
      <c r="C317">
        <v>5.7</v>
      </c>
      <c r="F317" s="8">
        <v>43414</v>
      </c>
      <c r="G317">
        <v>314</v>
      </c>
      <c r="H317">
        <v>0.4</v>
      </c>
    </row>
    <row r="318" spans="1:8" x14ac:dyDescent="0.2">
      <c r="A318" s="8">
        <v>43415</v>
      </c>
      <c r="B318">
        <v>315</v>
      </c>
      <c r="C318">
        <v>5.5</v>
      </c>
      <c r="F318" s="8">
        <v>43415</v>
      </c>
      <c r="G318">
        <v>315</v>
      </c>
      <c r="H318">
        <v>0.4</v>
      </c>
    </row>
    <row r="319" spans="1:8" x14ac:dyDescent="0.2">
      <c r="A319" s="8">
        <v>43416</v>
      </c>
      <c r="B319">
        <v>316</v>
      </c>
      <c r="C319">
        <v>5.4</v>
      </c>
      <c r="F319" s="8">
        <v>43416</v>
      </c>
      <c r="G319">
        <v>316</v>
      </c>
      <c r="H319">
        <v>0.3</v>
      </c>
    </row>
    <row r="320" spans="1:8" x14ac:dyDescent="0.2">
      <c r="A320" s="8">
        <v>43417</v>
      </c>
      <c r="B320">
        <v>317</v>
      </c>
      <c r="C320">
        <v>5.3</v>
      </c>
      <c r="F320" s="8">
        <v>43417</v>
      </c>
      <c r="G320">
        <v>317</v>
      </c>
      <c r="H320">
        <v>0.3</v>
      </c>
    </row>
    <row r="321" spans="1:8" x14ac:dyDescent="0.2">
      <c r="A321" s="8">
        <v>43418</v>
      </c>
      <c r="B321">
        <v>318</v>
      </c>
      <c r="C321">
        <v>5.0999999999999996</v>
      </c>
      <c r="F321" s="8">
        <v>43418</v>
      </c>
      <c r="G321">
        <v>318</v>
      </c>
      <c r="H321">
        <v>0.3</v>
      </c>
    </row>
    <row r="322" spans="1:8" x14ac:dyDescent="0.2">
      <c r="A322" s="8">
        <v>43419</v>
      </c>
      <c r="B322">
        <v>319</v>
      </c>
      <c r="C322">
        <v>5</v>
      </c>
      <c r="F322" s="8">
        <v>43419</v>
      </c>
      <c r="G322">
        <v>319</v>
      </c>
      <c r="H322">
        <v>0.3</v>
      </c>
    </row>
    <row r="323" spans="1:8" x14ac:dyDescent="0.2">
      <c r="A323" s="8">
        <v>43420</v>
      </c>
      <c r="B323">
        <v>320</v>
      </c>
      <c r="C323">
        <v>4.9000000000000004</v>
      </c>
      <c r="F323" s="8">
        <v>43420</v>
      </c>
      <c r="G323">
        <v>320</v>
      </c>
      <c r="H323">
        <v>0.3</v>
      </c>
    </row>
    <row r="324" spans="1:8" x14ac:dyDescent="0.2">
      <c r="A324" s="8">
        <v>43421</v>
      </c>
      <c r="B324">
        <v>321</v>
      </c>
      <c r="C324">
        <v>4.8</v>
      </c>
      <c r="F324" s="8">
        <v>43421</v>
      </c>
      <c r="G324">
        <v>321</v>
      </c>
      <c r="H324">
        <v>0.3</v>
      </c>
    </row>
    <row r="325" spans="1:8" x14ac:dyDescent="0.2">
      <c r="A325" s="8">
        <v>43422</v>
      </c>
      <c r="B325">
        <v>322</v>
      </c>
      <c r="C325">
        <v>4.5999999999999996</v>
      </c>
      <c r="F325" s="8">
        <v>43422</v>
      </c>
      <c r="G325">
        <v>322</v>
      </c>
      <c r="H325">
        <v>0.3</v>
      </c>
    </row>
    <row r="326" spans="1:8" x14ac:dyDescent="0.2">
      <c r="A326" s="8">
        <v>43423</v>
      </c>
      <c r="B326">
        <v>323</v>
      </c>
      <c r="C326">
        <v>4.5</v>
      </c>
      <c r="F326" s="8">
        <v>43423</v>
      </c>
      <c r="G326">
        <v>323</v>
      </c>
      <c r="H326">
        <v>0.3</v>
      </c>
    </row>
    <row r="327" spans="1:8" x14ac:dyDescent="0.2">
      <c r="A327" s="8">
        <v>43424</v>
      </c>
      <c r="B327">
        <v>324</v>
      </c>
      <c r="C327">
        <v>4.4000000000000004</v>
      </c>
      <c r="F327" s="8">
        <v>43424</v>
      </c>
      <c r="G327">
        <v>324</v>
      </c>
      <c r="H327">
        <v>0.3</v>
      </c>
    </row>
    <row r="328" spans="1:8" x14ac:dyDescent="0.2">
      <c r="A328" s="8">
        <v>43425</v>
      </c>
      <c r="B328">
        <v>325</v>
      </c>
      <c r="C328">
        <v>4.3</v>
      </c>
      <c r="F328" s="8">
        <v>43425</v>
      </c>
      <c r="G328">
        <v>325</v>
      </c>
      <c r="H328">
        <v>0.3</v>
      </c>
    </row>
    <row r="329" spans="1:8" x14ac:dyDescent="0.2">
      <c r="A329" s="8">
        <v>43426</v>
      </c>
      <c r="B329">
        <v>326</v>
      </c>
      <c r="C329">
        <v>4.2</v>
      </c>
      <c r="F329" s="8">
        <v>43426</v>
      </c>
      <c r="G329">
        <v>326</v>
      </c>
      <c r="H329">
        <v>0.2</v>
      </c>
    </row>
    <row r="330" spans="1:8" x14ac:dyDescent="0.2">
      <c r="A330" s="8">
        <v>43427</v>
      </c>
      <c r="B330">
        <v>327</v>
      </c>
      <c r="C330">
        <v>4</v>
      </c>
      <c r="F330" s="8">
        <v>43427</v>
      </c>
      <c r="G330">
        <v>327</v>
      </c>
      <c r="H330">
        <v>0.2</v>
      </c>
    </row>
    <row r="331" spans="1:8" x14ac:dyDescent="0.2">
      <c r="A331" s="8">
        <v>43428</v>
      </c>
      <c r="B331">
        <v>328</v>
      </c>
      <c r="C331">
        <v>3.9</v>
      </c>
      <c r="F331" s="8">
        <v>43428</v>
      </c>
      <c r="G331">
        <v>328</v>
      </c>
      <c r="H331">
        <v>0.2</v>
      </c>
    </row>
    <row r="332" spans="1:8" x14ac:dyDescent="0.2">
      <c r="A332" s="8">
        <v>43429</v>
      </c>
      <c r="B332">
        <v>329</v>
      </c>
      <c r="C332">
        <v>3.8</v>
      </c>
      <c r="F332" s="8">
        <v>43429</v>
      </c>
      <c r="G332">
        <v>329</v>
      </c>
      <c r="H332">
        <v>0.2</v>
      </c>
    </row>
    <row r="333" spans="1:8" x14ac:dyDescent="0.2">
      <c r="A333" s="8">
        <v>43430</v>
      </c>
      <c r="B333">
        <v>330</v>
      </c>
      <c r="C333">
        <v>3.7</v>
      </c>
      <c r="F333" s="8">
        <v>43430</v>
      </c>
      <c r="G333">
        <v>330</v>
      </c>
      <c r="H333">
        <v>0.2</v>
      </c>
    </row>
    <row r="334" spans="1:8" x14ac:dyDescent="0.2">
      <c r="A334" s="8">
        <v>43431</v>
      </c>
      <c r="B334">
        <v>331</v>
      </c>
      <c r="C334">
        <v>3.6</v>
      </c>
      <c r="F334" s="8">
        <v>43431</v>
      </c>
      <c r="G334">
        <v>331</v>
      </c>
      <c r="H334">
        <v>0.2</v>
      </c>
    </row>
    <row r="335" spans="1:8" x14ac:dyDescent="0.2">
      <c r="A335" s="8">
        <v>43432</v>
      </c>
      <c r="B335">
        <v>332</v>
      </c>
      <c r="C335">
        <v>3.4</v>
      </c>
      <c r="F335" s="8">
        <v>43432</v>
      </c>
      <c r="G335">
        <v>332</v>
      </c>
      <c r="H335">
        <v>0.2</v>
      </c>
    </row>
    <row r="336" spans="1:8" x14ac:dyDescent="0.2">
      <c r="A336" s="8">
        <v>43433</v>
      </c>
      <c r="B336">
        <v>333</v>
      </c>
      <c r="C336">
        <v>3.3</v>
      </c>
      <c r="F336" s="8">
        <v>43433</v>
      </c>
      <c r="G336">
        <v>333</v>
      </c>
      <c r="H336">
        <v>0.2</v>
      </c>
    </row>
    <row r="337" spans="1:8" x14ac:dyDescent="0.2">
      <c r="A337" s="8">
        <v>43434</v>
      </c>
      <c r="B337">
        <v>334</v>
      </c>
      <c r="C337">
        <v>3.2</v>
      </c>
      <c r="F337" s="8">
        <v>43434</v>
      </c>
      <c r="G337">
        <v>334</v>
      </c>
      <c r="H337">
        <v>0.2</v>
      </c>
    </row>
    <row r="338" spans="1:8" x14ac:dyDescent="0.2">
      <c r="A338" s="8">
        <v>43435</v>
      </c>
      <c r="B338">
        <v>335</v>
      </c>
      <c r="C338">
        <v>3.1</v>
      </c>
      <c r="F338" s="8">
        <v>43435</v>
      </c>
      <c r="G338">
        <v>335</v>
      </c>
      <c r="H338">
        <v>0.2</v>
      </c>
    </row>
    <row r="339" spans="1:8" x14ac:dyDescent="0.2">
      <c r="A339" s="8">
        <v>43436</v>
      </c>
      <c r="B339">
        <v>336</v>
      </c>
      <c r="C339">
        <v>3</v>
      </c>
      <c r="F339" s="8">
        <v>43436</v>
      </c>
      <c r="G339">
        <v>336</v>
      </c>
      <c r="H339">
        <v>0.2</v>
      </c>
    </row>
    <row r="340" spans="1:8" x14ac:dyDescent="0.2">
      <c r="A340" s="8">
        <v>43437</v>
      </c>
      <c r="B340">
        <v>337</v>
      </c>
      <c r="C340">
        <v>2.9</v>
      </c>
      <c r="F340" s="8">
        <v>43437</v>
      </c>
      <c r="G340">
        <v>337</v>
      </c>
      <c r="H340">
        <v>0.2</v>
      </c>
    </row>
    <row r="341" spans="1:8" x14ac:dyDescent="0.2">
      <c r="A341" s="8">
        <v>43438</v>
      </c>
      <c r="B341">
        <v>338</v>
      </c>
      <c r="C341">
        <v>2.8</v>
      </c>
      <c r="F341" s="8">
        <v>43438</v>
      </c>
      <c r="G341">
        <v>338</v>
      </c>
      <c r="H341">
        <v>0.2</v>
      </c>
    </row>
    <row r="342" spans="1:8" x14ac:dyDescent="0.2">
      <c r="A342" s="8">
        <v>43439</v>
      </c>
      <c r="B342">
        <v>339</v>
      </c>
      <c r="C342">
        <v>2.7</v>
      </c>
      <c r="F342" s="8">
        <v>43439</v>
      </c>
      <c r="G342">
        <v>339</v>
      </c>
      <c r="H342">
        <v>0.2</v>
      </c>
    </row>
    <row r="343" spans="1:8" x14ac:dyDescent="0.2">
      <c r="A343" s="8">
        <v>43440</v>
      </c>
      <c r="B343">
        <v>340</v>
      </c>
      <c r="C343">
        <v>2.5</v>
      </c>
      <c r="F343" s="8">
        <v>43440</v>
      </c>
      <c r="G343">
        <v>340</v>
      </c>
      <c r="H343">
        <v>0.2</v>
      </c>
    </row>
    <row r="344" spans="1:8" x14ac:dyDescent="0.2">
      <c r="A344" s="8">
        <v>43441</v>
      </c>
      <c r="B344">
        <v>341</v>
      </c>
      <c r="C344">
        <v>2.4</v>
      </c>
      <c r="F344" s="8">
        <v>43441</v>
      </c>
      <c r="G344">
        <v>341</v>
      </c>
      <c r="H344">
        <v>0.1</v>
      </c>
    </row>
    <row r="345" spans="1:8" x14ac:dyDescent="0.2">
      <c r="A345" s="8">
        <v>43442</v>
      </c>
      <c r="B345">
        <v>342</v>
      </c>
      <c r="C345">
        <v>2.2999999999999998</v>
      </c>
      <c r="F345" s="8">
        <v>43442</v>
      </c>
      <c r="G345">
        <v>342</v>
      </c>
      <c r="H345">
        <v>0.1</v>
      </c>
    </row>
    <row r="346" spans="1:8" x14ac:dyDescent="0.2">
      <c r="A346" s="8">
        <v>43443</v>
      </c>
      <c r="B346">
        <v>343</v>
      </c>
      <c r="C346">
        <v>2.2000000000000002</v>
      </c>
      <c r="F346" s="8">
        <v>43443</v>
      </c>
      <c r="G346">
        <v>343</v>
      </c>
      <c r="H346">
        <v>0.1</v>
      </c>
    </row>
    <row r="347" spans="1:8" x14ac:dyDescent="0.2">
      <c r="A347" s="8">
        <v>43444</v>
      </c>
      <c r="B347">
        <v>344</v>
      </c>
      <c r="C347">
        <v>2.1</v>
      </c>
      <c r="F347" s="8">
        <v>43444</v>
      </c>
      <c r="G347">
        <v>344</v>
      </c>
      <c r="H347">
        <v>0.1</v>
      </c>
    </row>
    <row r="348" spans="1:8" x14ac:dyDescent="0.2">
      <c r="A348" s="8">
        <v>43445</v>
      </c>
      <c r="B348">
        <v>345</v>
      </c>
      <c r="C348">
        <v>2</v>
      </c>
      <c r="F348" s="8">
        <v>43445</v>
      </c>
      <c r="G348">
        <v>345</v>
      </c>
      <c r="H348">
        <v>0.1</v>
      </c>
    </row>
    <row r="349" spans="1:8" x14ac:dyDescent="0.2">
      <c r="A349" s="8">
        <v>43446</v>
      </c>
      <c r="B349">
        <v>346</v>
      </c>
      <c r="C349">
        <v>1.9</v>
      </c>
      <c r="F349" s="8">
        <v>43446</v>
      </c>
      <c r="G349">
        <v>346</v>
      </c>
      <c r="H349">
        <v>0.1</v>
      </c>
    </row>
    <row r="350" spans="1:8" x14ac:dyDescent="0.2">
      <c r="A350" s="8">
        <v>43447</v>
      </c>
      <c r="B350">
        <v>347</v>
      </c>
      <c r="C350">
        <v>1.8</v>
      </c>
      <c r="F350" s="8">
        <v>43447</v>
      </c>
      <c r="G350">
        <v>347</v>
      </c>
      <c r="H350">
        <v>0.1</v>
      </c>
    </row>
    <row r="351" spans="1:8" x14ac:dyDescent="0.2">
      <c r="A351" s="8">
        <v>43448</v>
      </c>
      <c r="B351">
        <v>348</v>
      </c>
      <c r="C351">
        <v>1.7</v>
      </c>
      <c r="F351" s="8">
        <v>43448</v>
      </c>
      <c r="G351">
        <v>348</v>
      </c>
      <c r="H351">
        <v>0.1</v>
      </c>
    </row>
    <row r="352" spans="1:8" x14ac:dyDescent="0.2">
      <c r="A352" s="8">
        <v>43449</v>
      </c>
      <c r="B352">
        <v>349</v>
      </c>
      <c r="C352">
        <v>1.6</v>
      </c>
      <c r="F352" s="8">
        <v>43449</v>
      </c>
      <c r="G352">
        <v>349</v>
      </c>
      <c r="H352">
        <v>0.1</v>
      </c>
    </row>
    <row r="353" spans="1:8" x14ac:dyDescent="0.2">
      <c r="A353" s="8">
        <v>43450</v>
      </c>
      <c r="B353">
        <v>350</v>
      </c>
      <c r="C353">
        <v>1.5</v>
      </c>
      <c r="F353" s="8">
        <v>43450</v>
      </c>
      <c r="G353">
        <v>350</v>
      </c>
      <c r="H353">
        <v>0.1</v>
      </c>
    </row>
    <row r="354" spans="1:8" x14ac:dyDescent="0.2">
      <c r="A354" s="8">
        <v>43451</v>
      </c>
      <c r="B354">
        <v>351</v>
      </c>
      <c r="C354">
        <v>1.5</v>
      </c>
      <c r="F354" s="8">
        <v>43451</v>
      </c>
      <c r="G354">
        <v>351</v>
      </c>
      <c r="H354">
        <v>0.1</v>
      </c>
    </row>
    <row r="355" spans="1:8" x14ac:dyDescent="0.2">
      <c r="A355" s="8">
        <v>43452</v>
      </c>
      <c r="B355">
        <v>352</v>
      </c>
      <c r="C355">
        <v>1.4</v>
      </c>
      <c r="F355" s="8">
        <v>43452</v>
      </c>
      <c r="G355">
        <v>352</v>
      </c>
      <c r="H355">
        <v>0.1</v>
      </c>
    </row>
    <row r="356" spans="1:8" x14ac:dyDescent="0.2">
      <c r="A356" s="8">
        <v>43453</v>
      </c>
      <c r="B356">
        <v>353</v>
      </c>
      <c r="C356">
        <v>1.3</v>
      </c>
      <c r="F356" s="8">
        <v>43453</v>
      </c>
      <c r="G356">
        <v>353</v>
      </c>
      <c r="H356">
        <v>0.1</v>
      </c>
    </row>
    <row r="357" spans="1:8" x14ac:dyDescent="0.2">
      <c r="A357" s="8">
        <v>43454</v>
      </c>
      <c r="B357">
        <v>354</v>
      </c>
      <c r="C357">
        <v>1.2</v>
      </c>
      <c r="F357" s="8">
        <v>43454</v>
      </c>
      <c r="G357">
        <v>354</v>
      </c>
      <c r="H357">
        <v>0.1</v>
      </c>
    </row>
    <row r="358" spans="1:8" x14ac:dyDescent="0.2">
      <c r="A358" s="8">
        <v>43455</v>
      </c>
      <c r="B358">
        <v>355</v>
      </c>
      <c r="C358">
        <v>1.1000000000000001</v>
      </c>
      <c r="F358" s="8">
        <v>43455</v>
      </c>
      <c r="G358">
        <v>355</v>
      </c>
      <c r="H358">
        <v>0.1</v>
      </c>
    </row>
    <row r="359" spans="1:8" x14ac:dyDescent="0.2">
      <c r="A359" s="8">
        <v>43456</v>
      </c>
      <c r="B359">
        <v>356</v>
      </c>
      <c r="C359">
        <v>1</v>
      </c>
      <c r="F359" s="8">
        <v>43456</v>
      </c>
      <c r="G359">
        <v>356</v>
      </c>
      <c r="H359">
        <v>0.1</v>
      </c>
    </row>
    <row r="360" spans="1:8" x14ac:dyDescent="0.2">
      <c r="A360" s="8">
        <v>43457</v>
      </c>
      <c r="B360">
        <v>357</v>
      </c>
      <c r="C360">
        <v>0.9</v>
      </c>
      <c r="F360" s="8">
        <v>43457</v>
      </c>
      <c r="G360">
        <v>357</v>
      </c>
      <c r="H360">
        <v>0.1</v>
      </c>
    </row>
    <row r="361" spans="1:8" x14ac:dyDescent="0.2">
      <c r="A361" s="8">
        <v>43458</v>
      </c>
      <c r="B361">
        <v>358</v>
      </c>
      <c r="C361">
        <v>0.8</v>
      </c>
      <c r="F361" s="8">
        <v>43458</v>
      </c>
      <c r="G361">
        <v>358</v>
      </c>
      <c r="H361">
        <v>0.1</v>
      </c>
    </row>
    <row r="362" spans="1:8" x14ac:dyDescent="0.2">
      <c r="A362" s="8">
        <v>43459</v>
      </c>
      <c r="B362">
        <v>359</v>
      </c>
      <c r="C362">
        <v>0.8</v>
      </c>
      <c r="F362" s="8">
        <v>43459</v>
      </c>
      <c r="G362">
        <v>359</v>
      </c>
      <c r="H362">
        <v>0.1</v>
      </c>
    </row>
    <row r="363" spans="1:8" x14ac:dyDescent="0.2">
      <c r="A363" s="8">
        <v>43460</v>
      </c>
      <c r="B363">
        <v>360</v>
      </c>
      <c r="C363">
        <v>0.7</v>
      </c>
      <c r="F363" s="8">
        <v>43460</v>
      </c>
      <c r="G363">
        <v>360</v>
      </c>
      <c r="H363">
        <v>0.1</v>
      </c>
    </row>
    <row r="364" spans="1:8" x14ac:dyDescent="0.2">
      <c r="A364" s="8">
        <v>43461</v>
      </c>
      <c r="B364">
        <v>361</v>
      </c>
      <c r="C364">
        <v>0.6</v>
      </c>
      <c r="F364" s="8">
        <v>43461</v>
      </c>
      <c r="G364">
        <v>361</v>
      </c>
      <c r="H364">
        <v>0.1</v>
      </c>
    </row>
    <row r="365" spans="1:8" x14ac:dyDescent="0.2">
      <c r="A365" s="8">
        <v>43462</v>
      </c>
      <c r="B365">
        <v>362</v>
      </c>
      <c r="C365">
        <v>0.5</v>
      </c>
      <c r="F365" s="8">
        <v>43462</v>
      </c>
      <c r="G365">
        <v>362</v>
      </c>
      <c r="H365">
        <v>0.1</v>
      </c>
    </row>
    <row r="366" spans="1:8" x14ac:dyDescent="0.2">
      <c r="A366" s="8">
        <v>43463</v>
      </c>
      <c r="B366">
        <v>363</v>
      </c>
      <c r="C366">
        <v>0.5</v>
      </c>
      <c r="F366" s="8">
        <v>43463</v>
      </c>
      <c r="G366">
        <v>363</v>
      </c>
      <c r="H366">
        <v>0.1</v>
      </c>
    </row>
    <row r="367" spans="1:8" x14ac:dyDescent="0.2">
      <c r="A367" s="8">
        <v>43464</v>
      </c>
      <c r="B367">
        <v>364</v>
      </c>
      <c r="C367">
        <v>0.4</v>
      </c>
      <c r="F367" s="8">
        <v>43464</v>
      </c>
      <c r="G367">
        <v>364</v>
      </c>
      <c r="H367">
        <v>0.1</v>
      </c>
    </row>
    <row r="368" spans="1:8" x14ac:dyDescent="0.2">
      <c r="A368" s="8">
        <v>43465</v>
      </c>
      <c r="B368">
        <v>365</v>
      </c>
      <c r="C368">
        <v>0.3</v>
      </c>
      <c r="F368" s="8">
        <v>43465</v>
      </c>
      <c r="G368">
        <v>365</v>
      </c>
      <c r="H368">
        <v>0.1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Landbrugsinfo Binær Fil" ma:contentTypeID="0x010100C568DB52D9D0A14D9B2FDCC96666E9F2007948130EC3DB064584E219954237AF3900242457EFB8B24247815D688C526CD44D00C26A9DBCB02B5C4DA1F017B836C045C00060750ADE2E6249BABB5C6118FC133DE800AF2E6DC7107240CAAE62CB7A7C0C310000A824FFCCC6B03344A4D53F86C3B2BBAC" ma:contentTypeVersion="97" ma:contentTypeDescription="Contenttype til binære filer der bliver publiceret på Landbrugsinfo" ma:contentTypeScope="" ma:versionID="29607aa10b87eecab1db68fca8b8dfb9">
  <xsd:schema xmlns:xsd="http://www.w3.org/2001/XMLSchema" xmlns:xs="http://www.w3.org/2001/XMLSchema" xmlns:p="http://schemas.microsoft.com/office/2006/metadata/properties" xmlns:ns1="http://schemas.microsoft.com/sharepoint/v3" xmlns:ns2="3f9812e8-f9bc-41f9-81fe-376cdc75b746" xmlns:ns3="5aa14257-579e-4a1f-bbbb-3c8dd7393476" xmlns:ns4="0ab5d7ca-fb2d-4876-a0db-7b9a46558596" xmlns:ns5="8b350a71-5e54-4e12-ad04-676ed6e14513" xmlns:ns6="9ae92ca7-ddc3-474d-b790-b06efde52882" xmlns:ns7="303eeafb-7dff-46db-9396-e9c651f530ea" targetNamespace="http://schemas.microsoft.com/office/2006/metadata/properties" ma:root="true" ma:fieldsID="7e8b618b2370caad88c2e7caae692984" ns1:_="" ns2:_="" ns3:_="" ns4:_="" ns5:_="" ns6:_="" ns7:_="">
    <xsd:import namespace="http://schemas.microsoft.com/sharepoint/v3"/>
    <xsd:import namespace="3f9812e8-f9bc-41f9-81fe-376cdc75b746"/>
    <xsd:import namespace="5aa14257-579e-4a1f-bbbb-3c8dd7393476"/>
    <xsd:import namespace="0ab5d7ca-fb2d-4876-a0db-7b9a46558596"/>
    <xsd:import namespace="8b350a71-5e54-4e12-ad04-676ed6e14513"/>
    <xsd:import namespace="9ae92ca7-ddc3-474d-b790-b06efde52882"/>
    <xsd:import namespace="303eeafb-7dff-46db-9396-e9c651f530ea"/>
    <xsd:element name="properties">
      <xsd:complexType>
        <xsd:sequence>
          <xsd:element name="documentManagement">
            <xsd:complexType>
              <xsd:all>
                <xsd:element ref="ns1:Comments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4:Arkiveringsdato"/>
                <xsd:element ref="ns2:Ingen_x0020_besked_x0020_ved_x0020_arkivering" minOccurs="0"/>
                <xsd:element ref="ns2:HideInRollups" minOccurs="0"/>
                <xsd:element ref="ns2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2:EnclosureFor" minOccurs="0"/>
                <xsd:element ref="ns2:GammelURL" minOccurs="0"/>
                <xsd:element ref="ns2:NetSkabelonValue" minOccurs="0"/>
                <xsd:element ref="ns2:Projekter" minOccurs="0"/>
                <xsd:element ref="ns2:WebInfoSubjects" minOccurs="0"/>
                <xsd:element ref="ns2:HitCount" minOccurs="0"/>
                <xsd:element ref="ns5:PermalinkID" minOccurs="0"/>
                <xsd:element ref="ns6:WebInfoMultiSelect" minOccurs="0"/>
                <xsd:element ref="ns7:_dlc_DocId" minOccurs="0"/>
                <xsd:element ref="ns7:_dlc_DocIdUrl" minOccurs="0"/>
                <xsd:element ref="ns7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6:TaksonomiTaxHTField0" minOccurs="0"/>
                <xsd:element ref="ns7:TaxCatchAll" minOccurs="0"/>
                <xsd:element ref="ns7:TaxCatchAllLabel" minOccurs="0"/>
                <xsd:element ref="ns6:Bevillingsgivere" minOccurs="0"/>
                <xsd:element ref="ns6:FinanceYear" minOccurs="0"/>
                <xsd:element ref="ns6:WebInfoLawCodes" minOccurs="0"/>
                <xsd:element ref="ns6:Afrapportering" minOccurs="0"/>
                <xsd:element ref="ns3:Kontaktpersoner" minOccurs="0"/>
                <xsd:element ref="ns3:Skribenter" minOccurs="0"/>
                <xsd:element ref="ns6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description="" ma:internalName="PublishingStartDate">
      <xsd:simpleType>
        <xsd:restriction base="dms:Unknown"/>
      </xsd:simpleType>
    </xsd:element>
    <xsd:element name="PublishingExpirationDate" ma:index="10" nillable="true" ma:displayName="Slutdato for planlægning" ma:description="" ma:internalName="PublishingExpirationDate">
      <xsd:simpleType>
        <xsd:restriction base="dms:Unknown"/>
      </xsd:simpleType>
    </xsd:element>
    <xsd:element name="PublishingContact" ma:index="11" nillable="true" ma:displayName="Kontaktperson" ma:description="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description="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description="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description="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description="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description="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description="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description="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description="" ma:internalName="PublishingPageImage">
      <xsd:simpleType>
        <xsd:restriction base="dms:Unknown"/>
      </xsd:simpleType>
    </xsd:element>
    <xsd:element name="PublishingPageContent" ma:index="21" nillable="true" ma:displayName="Sideindhold" ma:description="" ma:internalName="PublishingPageContent">
      <xsd:simpleType>
        <xsd:restriction base="dms:Unknown"/>
      </xsd:simpleType>
    </xsd:element>
    <xsd:element name="SummaryLinks" ma:index="22" nillable="true" ma:displayName="Oversigtshyperlinks" ma:description="" ma:internalName="SummaryLinks">
      <xsd:simpleType>
        <xsd:restriction base="dms:Unknown"/>
      </xsd:simpleType>
    </xsd:element>
    <xsd:element name="ArticleByLine" ma:index="23" nillable="true" ma:displayName="Forfatterlinje" ma:description="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description="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description="" ma:internalName="PublishingImageCaption">
      <xsd:simpleType>
        <xsd:restriction base="dms:Unknown"/>
      </xsd:simpleType>
    </xsd:element>
    <xsd:element name="HeaderStyleDefinitions" ma:index="26" nillable="true" ma:displayName="Typografidefinitioner" ma:description="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hidden="true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hidden="true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hidden="true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hidden="true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hidden="true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hidden="true" ma:internalName="DynamicPublishingContent5">
      <xsd:simpleType>
        <xsd:restriction base="dms:Unknown"/>
      </xsd:simpleType>
    </xsd:element>
    <xsd:element name="DynamicPublishingContent6" ma:index="59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0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1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2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3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4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5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6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67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812e8-f9bc-41f9-81fe-376cdc75b746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2b5a13a3-256c-433f-bc8b-bde4d05df095" ma:internalName="Ansvarligafdeling" ma:showField="Title" ma:web="303eeafb-7dff-46db-9396-e9c651f530ea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readOnly="false" ma:showField="Title" ma:web="303eeafb-7dff-46db-9396-e9c651f530ea">
      <xsd:simpleType>
        <xsd:restriction base="dms:Lookup"/>
      </xsd:simpleType>
    </xsd:element>
    <xsd:element name="Afsender" ma:index="36" nillable="true" ma:displayName="Afsender" ma:default="2;#Landscentret" ma:list="b497b606-9a6f-4593-a3de-acb9bcbea154" ma:internalName="Afsender" ma:showField="LinkTitleNoMenu" ma:web="303eeafb-7dff-46db-9396-e9c651f530ea">
      <xsd:simpleType>
        <xsd:restriction base="dms:Lookup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Projekter" ma:index="51" nillable="true" ma:displayName="Projekter" ma:list="{ecf07d35-95fb-4bda-ad72-e46544058ec2}" ma:internalName="Projekter" ma:showField="LinkTitleNoMenu" ma:web="303eeafb-7dff-46db-9396-e9c651f530ea">
      <xsd:simpleType>
        <xsd:restriction base="dms:Unknown"/>
      </xsd:simpleType>
    </xsd:element>
    <xsd:element name="WebInfoSubjects" ma:index="52" nillable="true" ma:displayName="Emneord" ma:description="Knyt emneord til din artikel. Benyttes primært til nyhedsbreve." ma:list="c1fcffa3-db61-496d-89f0-dea25d970c75" ma:internalName="WebInfoSubjects" ma:showField="LinkTitleNoMenu" ma:web="303eeafb-7dff-46db-9396-e9c651f530ea">
      <xsd:simpleType>
        <xsd:restriction base="dms:Unknown"/>
      </xsd:simpleType>
    </xsd:element>
    <xsd:element name="HitCount" ma:index="53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6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77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5d7ca-fb2d-4876-a0db-7b9a46558596" elementFormDefault="qualified">
    <xsd:import namespace="http://schemas.microsoft.com/office/2006/documentManagement/types"/>
    <xsd:import namespace="http://schemas.microsoft.com/office/infopath/2007/PartnerControls"/>
    <xsd:element name="Arkiveringsdato" ma:index="37" ma:displayName="Arkiveringsdato" ma:format="DateOnly" ma:internalName="Arkiveringsdato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350a71-5e54-4e12-ad04-676ed6e14513" elementFormDefault="qualified">
    <xsd:import namespace="http://schemas.microsoft.com/office/2006/documentManagement/types"/>
    <xsd:import namespace="http://schemas.microsoft.com/office/infopath/2007/PartnerControls"/>
    <xsd:element name="PermalinkID" ma:index="54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92ca7-ddc3-474d-b790-b06efde52882" elementFormDefault="qualified">
    <xsd:import namespace="http://schemas.microsoft.com/office/2006/documentManagement/types"/>
    <xsd:import namespace="http://schemas.microsoft.com/office/infopath/2007/PartnerControls"/>
    <xsd:element name="WebInfoMultiSelect" ma:index="55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TaksonomiTaxHTField0" ma:index="68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2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3" nillable="true" ma:displayName="Bevillingsår" ma:decimals="0" ma:internalName="FinanceYear">
      <xsd:simpleType>
        <xsd:restriction base="dms:Number"/>
      </xsd:simpleType>
    </xsd:element>
    <xsd:element name="WebInfoLawCodes" ma:index="74" nillable="true" ma:displayName="Lovkoder" ma:description="Knyt lovkoder til din artikel." ma:list="{908f6eb6-a66b-478a-a99e-d2541dc092be}" ma:internalName="WebInfoLawCodes" ma:showField="LinkTitleNoMenu" ma:web="303eeafb-7dff-46db-9396-e9c651f530ea">
      <xsd:simpleType>
        <xsd:restriction base="dms:Unknown"/>
      </xsd:simpleType>
    </xsd:element>
    <xsd:element name="Afrapportering" ma:index="75" nillable="true" ma:displayName="Afrapportering" ma:list="{126d356a-4f5c-4bbb-91a6-e07af1934e19}" ma:internalName="Afrapportering" ma:showField="LinkTitleNoMenu" ma:web="303eeafb-7dff-46db-9396-e9c651f530ea">
      <xsd:simpleType>
        <xsd:restriction base="dms:Unknown"/>
      </xsd:simpleType>
    </xsd:element>
    <xsd:element name="ProjectID" ma:index="78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57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9" nillable="true" ma:displayName="Taxonomy Catch All Column" ma:description="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0" nillable="true" ma:displayName="Taxonomy Catch All Column1" ma:description="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svarligafdeling xmlns="3f9812e8-f9bc-41f9-81fe-376cdc75b746">55</Ansvarligafdeling>
    <Afsender xmlns="3f9812e8-f9bc-41f9-81fe-376cdc75b746">2</Afsender>
    <NetSkabelonValue xmlns="3f9812e8-f9bc-41f9-81fe-376cdc75b746" xsi:nil="true"/>
    <HitCount xmlns="3f9812e8-f9bc-41f9-81fe-376cdc75b746">0</HitCount>
    <DynamicPublishingContent11 xmlns="http://schemas.microsoft.com/sharepoint/v3" xsi:nil="true"/>
    <DynamicPublishingContent14 xmlns="http://schemas.microsoft.com/sharepoint/v3" xsi:nil="true"/>
    <Bevillingsgivere xmlns="9ae92ca7-ddc3-474d-b790-b06efde52882" xsi:nil="true"/>
    <PublishingRollupImage xmlns="http://schemas.microsoft.com/sharepoint/v3" xsi:nil="true"/>
    <GammelURL xmlns="3f9812e8-f9bc-41f9-81fe-376cdc75b746" xsi:nil="true"/>
    <ProjectID xmlns="9ae92ca7-ddc3-474d-b790-b06efde52882">X1027X</ProjectID>
    <Rettighedsgruppe xmlns="3f9812e8-f9bc-41f9-81fe-376cdc75b746">1</Rettighedsgruppe>
    <Revisionsdato xmlns="5aa14257-579e-4a1f-bbbb-3c8dd7393476">2020-01-29T13:18:00+00:00</Revisionsdato>
    <HideInRollups xmlns="3f9812e8-f9bc-41f9-81fe-376cdc75b746">false</HideInRollups>
    <DynamicPublishingContent5 xmlns="http://schemas.microsoft.com/sharepoint/v3" xsi:nil="true"/>
    <DynamicPublishingContent12 xmlns="http://schemas.microsoft.com/sharepoint/v3" xsi:nil="true"/>
    <WebInfoLawCodes xmlns="9ae92ca7-ddc3-474d-b790-b06efde52882" xsi:nil="true"/>
    <PublishingContactEmail xmlns="http://schemas.microsoft.com/sharepoint/v3" xsi:nil="true"/>
    <HeaderStyleDefinitions xmlns="http://schemas.microsoft.com/sharepoint/v3" xsi:nil="true"/>
    <DynamicPublishingContent4 xmlns="http://schemas.microsoft.com/sharepoint/v3" xsi:nil="true"/>
    <Projekter xmlns="3f9812e8-f9bc-41f9-81fe-376cdc75b746" xsi:nil="true"/>
    <Skribenter xmlns="5aa14257-579e-4a1f-bbbb-3c8dd7393476">
      <UserInfo>
        <DisplayName/>
        <AccountId xsi:nil="true"/>
        <AccountType/>
      </UserInfo>
    </Skribenter>
    <PublishingVariationRelationshipLinkFieldID xmlns="http://schemas.microsoft.com/sharepoint/v3">
      <Url xsi:nil="true"/>
      <Description xsi:nil="true"/>
    </PublishingVariationRelationshipLinkFieldID>
    <PublishingPageContent xmlns="http://schemas.microsoft.com/sharepoint/v3" xsi:nil="true"/>
    <DynamicPublishingContent7 xmlns="http://schemas.microsoft.com/sharepoint/v3" xsi:nil="true"/>
    <DynamicPublishingContent6 xmlns="http://schemas.microsoft.com/sharepoint/v3" xsi:nil="true"/>
    <Bekraeftelsesdato xmlns="5aa14257-579e-4a1f-bbbb-3c8dd7393476">2020-01-29T13:18:00+00:00</Bekraeftelsesdato>
    <Ingen_x0020_besked_x0020_ved_x0020_arkivering xmlns="3f9812e8-f9bc-41f9-81fe-376cdc75b746">false</Ingen_x0020_besked_x0020_ved_x0020_arkivering>
    <DynamicPublishingContent1 xmlns="http://schemas.microsoft.com/sharepoint/v3" xsi:nil="true"/>
    <WebInfoMultiSelect xmlns="9ae92ca7-ddc3-474d-b790-b06efde52882" xsi:nil="true"/>
    <DynamicPublishingContent13 xmlns="http://schemas.microsoft.com/sharepoint/v3" xsi:nil="true"/>
    <PublishingVariationGroupID xmlns="http://schemas.microsoft.com/sharepoint/v3" xsi:nil="true"/>
    <ArticleStartDate xmlns="http://schemas.microsoft.com/sharepoint/v3">2020-01-28T23:00:00+00:00</ArticleStartDate>
    <Listekode xmlns="5aa14257-579e-4a1f-bbbb-3c8dd7393476" xsi:nil="true"/>
    <DynamicPublishingContent0 xmlns="http://schemas.microsoft.com/sharepoint/v3" xsi:nil="true"/>
    <FinanceYear xmlns="9ae92ca7-ddc3-474d-b790-b06efde52882" xsi:nil="true"/>
    <Afrapportering xmlns="9ae92ca7-ddc3-474d-b790-b06efde52882">1027;#Vandstatus og tørkeindeks i din mark</Afrapportering>
    <ArticleByLine xmlns="http://schemas.microsoft.com/sharepoint/v3" xsi:nil="true"/>
    <PublishingImageCaption xmlns="http://schemas.microsoft.com/sharepoint/v3" xsi:nil="true"/>
    <Forfattere xmlns="5aa14257-579e-4a1f-bbbb-3c8dd7393476">
      <UserInfo>
        <DisplayName/>
        <AccountId xsi:nil="true"/>
        <AccountType/>
      </UserInfo>
    </Forfattere>
    <DynamicPublishingContent3 xmlns="http://schemas.microsoft.com/sharepoint/v3" xsi:nil="true"/>
    <Sorteringsorden xmlns="5aa14257-579e-4a1f-bbbb-3c8dd7393476" xsi:nil="true"/>
    <Audience xmlns="http://schemas.microsoft.com/sharepoint/v3" xsi:nil="true"/>
    <PublishingPageImage xmlns="http://schemas.microsoft.com/sharepoint/v3" xsi:nil="true"/>
    <IsHiddenFromRollup xmlns="3f9812e8-f9bc-41f9-81fe-376cdc75b746">0</IsHiddenFromRollup>
    <DynamicPublishingContent2 xmlns="http://schemas.microsoft.com/sharepoint/v3" xsi:nil="true"/>
    <EnclosureFor xmlns="3f9812e8-f9bc-41f9-81fe-376cdc75b746">
      <Url xsi:nil="true"/>
      <Description xsi:nil="true"/>
    </EnclosureFor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PublishingExpirationDate xmlns="http://schemas.microsoft.com/sharepoint/v3" xsi:nil="true"/>
    <TaksonomiTaxHTField0 xmlns="9ae92ca7-ddc3-474d-b790-b06efde52882">
      <Terms xmlns="http://schemas.microsoft.com/office/infopath/2007/PartnerControls"/>
    </TaksonomiTaxHTField0>
    <PublishingContactPicture xmlns="http://schemas.microsoft.com/sharepoint/v3">
      <Url xsi:nil="true"/>
      <Description xsi:nil="true"/>
    </PublishingContactPicture>
    <Informationsserie xmlns="5aa14257-579e-4a1f-bbbb-3c8dd7393476" xsi:nil="true"/>
    <WebInfoSubjects xmlns="3f9812e8-f9bc-41f9-81fe-376cdc75b746" xsi:nil="true"/>
    <PublishingStartDate xmlns="http://schemas.microsoft.com/sharepoint/v3" xsi:nil="true"/>
    <Arkiveringsdato xmlns="0ab5d7ca-fb2d-4876-a0db-7b9a46558596">2099-12-31T23:00:00+00:00</Arkiveringsdato>
    <Kontaktpersoner xmlns="5aa14257-579e-4a1f-bbbb-3c8dd7393476">
      <UserInfo>
        <DisplayName/>
        <AccountId xsi:nil="true"/>
        <AccountType/>
      </UserInfo>
    </Kontaktpersoner>
    <DynamicPublishingContent9 xmlns="http://schemas.microsoft.com/sharepoint/v3" xsi:nil="true"/>
    <DynamicPublishingContent10 xmlns="http://schemas.microsoft.com/sharepoint/v3" xsi:nil="true"/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Noegleord xmlns="5aa14257-579e-4a1f-bbbb-3c8dd7393476" xsi:nil="true"/>
    <DynamicPublishingContent8 xmlns="http://schemas.microsoft.com/sharepoint/v3" xsi:nil="true"/>
    <TaxCatchAll xmlns="303eeafb-7dff-46db-9396-e9c651f530ea"/>
    <Comments xmlns="http://schemas.microsoft.com/sharepoint/v3">Excel-regneark dokumenterende vandbalancemodellens beregningsmetoder gældende for græs.</Comments>
    <Nummer xmlns="5aa14257-579e-4a1f-bbbb-3c8dd7393476" xsi:nil="true"/>
    <PermalinkID xmlns="8b350a71-5e54-4e12-ad04-676ed6e14513">6684d0ed-2368-49ee-b05d-f334094e535f</PermalinkID>
    <_dlc_DocId xmlns="303eeafb-7dff-46db-9396-e9c651f530ea">LBINFO-600432752-24469</_dlc_DocId>
    <_dlc_DocIdUrl xmlns="303eeafb-7dff-46db-9396-e9c651f530ea">
      <Url>https://sp.landbrugsinfo.dk/Afrapportering/innovation/2019/_layouts/DocIdRedir.aspx?ID=LBINFO-600432752-24469</Url>
      <Description>LBINFO-600432752-24469</Description>
    </_dlc_DocIdUrl>
  </documentManagement>
</p:properties>
</file>

<file path=customXml/itemProps1.xml><?xml version="1.0" encoding="utf-8"?>
<ds:datastoreItem xmlns:ds="http://schemas.openxmlformats.org/officeDocument/2006/customXml" ds:itemID="{C3354F3E-92EB-418E-B38A-8EA8E9365F63}"/>
</file>

<file path=customXml/itemProps2.xml><?xml version="1.0" encoding="utf-8"?>
<ds:datastoreItem xmlns:ds="http://schemas.openxmlformats.org/officeDocument/2006/customXml" ds:itemID="{E4DEA42A-E6BE-4E16-AF84-3F894391F21B}"/>
</file>

<file path=customXml/itemProps3.xml><?xml version="1.0" encoding="utf-8"?>
<ds:datastoreItem xmlns:ds="http://schemas.openxmlformats.org/officeDocument/2006/customXml" ds:itemID="{36F77590-6054-4CCD-AAA6-6E71FFF2EAC7}"/>
</file>

<file path=customXml/itemProps4.xml><?xml version="1.0" encoding="utf-8"?>
<ds:datastoreItem xmlns:ds="http://schemas.openxmlformats.org/officeDocument/2006/customXml" ds:itemID="{B481FF64-B398-44BB-8422-8D6E78387E2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3</vt:i4>
      </vt:variant>
    </vt:vector>
  </HeadingPairs>
  <TitlesOfParts>
    <vt:vector size="7" baseType="lpstr">
      <vt:lpstr>Afgrødemodel græs</vt:lpstr>
      <vt:lpstr>Konstanter</vt:lpstr>
      <vt:lpstr>Dato+dags#</vt:lpstr>
      <vt:lpstr>Temperatur+indstråling norm</vt:lpstr>
      <vt:lpstr>Afgrøde</vt:lpstr>
      <vt:lpstr>Afgrøder</vt:lpstr>
      <vt:lpstr>Jordtype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Vandbalancemodel-regnearksværktøj 2</dc:title>
  <dc:creator>Henrik Vestergaard Poulsen</dc:creator>
  <cp:lastModifiedBy>Henrik Vestergaard Poulsen</cp:lastModifiedBy>
  <cp:lastPrinted>2018-11-28T15:20:42Z</cp:lastPrinted>
  <dcterms:created xsi:type="dcterms:W3CDTF">2018-04-18T07:28:42Z</dcterms:created>
  <dcterms:modified xsi:type="dcterms:W3CDTF">2020-01-21T12:26:51Z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0x010100C568DB52D9D0A14D9B2FDCC96666E9F2007948130EC3DB064584E219954237AF3900242457EFB8B24247815D688C526CD44D00C26A9DBCB02B5C4DA1F017B836C045C00060750ADE2E6249BABB5C6118FC133DE800AF2E6DC7107240CAAE62CB7A7C0C310000A824FFCCC6B03344A4D53F86C3B2BBAC</vt:lpwstr>
  </property>
  <property fmtid="{D5CDD505-2E9C-101B-9397-08002B2CF9AE}" pid="3" name="_dlc_DocIdItemGuid">
    <vt:lpwstr>ba482c0c-b41f-4929-8437-fa3f430f4913</vt:lpwstr>
  </property>
  <property fmtid="{D5CDD505-2E9C-101B-9397-08002B2CF9AE}" pid="4" name="Taksonomi">
    <vt:lpwstr/>
  </property>
</Properties>
</file>